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defaultThemeVersion="124226"/>
  <bookViews>
    <workbookView xWindow="0" yWindow="0" windowWidth="11700" windowHeight="8535" firstSheet="1" activeTab="1"/>
  </bookViews>
  <sheets>
    <sheet name="社保基金预算封面" sheetId="1" r:id="rId1"/>
    <sheet name="编制单位封面" sheetId="2" r:id="rId2"/>
    <sheet name="预算目录" sheetId="3" r:id="rId3"/>
    <sheet name="预算总表" sheetId="4" r:id="rId4"/>
    <sheet name="企业职工基本养老预算表" sheetId="5" r:id="rId5"/>
    <sheet name="城乡居民基本养老预算表" sheetId="6" r:id="rId6"/>
    <sheet name="机关事业单位基本养老预算表" sheetId="7" r:id="rId7"/>
    <sheet name="职工基本医疗预算表" sheetId="8" r:id="rId8"/>
    <sheet name="城乡居民基本医疗预算表" sheetId="9" r:id="rId9"/>
    <sheet name="工伤预算表" sheetId="10" r:id="rId10"/>
    <sheet name="失业预算表" sheetId="11" r:id="rId11"/>
    <sheet name="生育预算表" sheetId="12" r:id="rId12"/>
    <sheet name="基本养老基础资料表" sheetId="13" r:id="rId13"/>
    <sheet name="基本医疗基础资料表" sheetId="14" r:id="rId14"/>
    <sheet name="失业工伤生育基础资料表" sheetId="15" r:id="rId15"/>
  </sheets>
  <calcPr calcId="125725"/>
</workbook>
</file>

<file path=xl/calcChain.xml><?xml version="1.0" encoding="utf-8"?>
<calcChain xmlns="http://schemas.openxmlformats.org/spreadsheetml/2006/main">
  <c r="E23" i="9"/>
  <c r="E15"/>
  <c r="D21" i="8"/>
  <c r="C21"/>
  <c r="D28"/>
  <c r="C28"/>
  <c r="B28" s="1"/>
  <c r="C6"/>
  <c r="C13"/>
  <c r="D6"/>
  <c r="D13"/>
  <c r="H18" i="14"/>
  <c r="G18"/>
  <c r="D18"/>
  <c r="C18"/>
  <c r="H6"/>
  <c r="G6"/>
  <c r="D5"/>
  <c r="C5"/>
  <c r="D15" i="13"/>
  <c r="C15"/>
  <c r="H13"/>
  <c r="G8"/>
  <c r="H5"/>
  <c r="H8"/>
  <c r="D5"/>
  <c r="C5"/>
  <c r="B9" i="12"/>
  <c r="B12"/>
  <c r="E13" s="1"/>
  <c r="E14" s="1"/>
  <c r="E9"/>
  <c r="E12"/>
  <c r="F12"/>
  <c r="F9"/>
  <c r="C9"/>
  <c r="C12" s="1"/>
  <c r="F15" i="11"/>
  <c r="F18" s="1"/>
  <c r="E15"/>
  <c r="E18" s="1"/>
  <c r="C15"/>
  <c r="C18" s="1"/>
  <c r="B15"/>
  <c r="B18" s="1"/>
  <c r="F10" i="10"/>
  <c r="F13" s="1"/>
  <c r="E10"/>
  <c r="E13" s="1"/>
  <c r="C10"/>
  <c r="C13" s="1"/>
  <c r="B10"/>
  <c r="B13" s="1"/>
  <c r="E18" i="9"/>
  <c r="E28"/>
  <c r="E31" s="1"/>
  <c r="H31"/>
  <c r="C31"/>
  <c r="F30"/>
  <c r="B30"/>
  <c r="F29"/>
  <c r="B29"/>
  <c r="I28"/>
  <c r="I31" s="1"/>
  <c r="H28"/>
  <c r="G28"/>
  <c r="G31" s="1"/>
  <c r="D28"/>
  <c r="D31" s="1"/>
  <c r="C28"/>
  <c r="B28"/>
  <c r="F27"/>
  <c r="B27"/>
  <c r="F26"/>
  <c r="B26"/>
  <c r="F25"/>
  <c r="B25"/>
  <c r="F24"/>
  <c r="B24"/>
  <c r="F23"/>
  <c r="B23"/>
  <c r="E20"/>
  <c r="B19"/>
  <c r="H18"/>
  <c r="C18"/>
  <c r="C32" s="1"/>
  <c r="F17"/>
  <c r="B17"/>
  <c r="F16"/>
  <c r="B16"/>
  <c r="I15"/>
  <c r="I18" s="1"/>
  <c r="H15"/>
  <c r="G15"/>
  <c r="G18" s="1"/>
  <c r="D15"/>
  <c r="D18" s="1"/>
  <c r="C15"/>
  <c r="B15"/>
  <c r="F14"/>
  <c r="B14"/>
  <c r="F13"/>
  <c r="B13"/>
  <c r="F12"/>
  <c r="B12"/>
  <c r="F11"/>
  <c r="B11"/>
  <c r="F10"/>
  <c r="B10"/>
  <c r="F9"/>
  <c r="B9"/>
  <c r="F8"/>
  <c r="B8"/>
  <c r="F7"/>
  <c r="B7"/>
  <c r="F6"/>
  <c r="B6"/>
  <c r="D16" i="8"/>
  <c r="D18" s="1"/>
  <c r="D31"/>
  <c r="C16"/>
  <c r="C31"/>
  <c r="B31" s="1"/>
  <c r="I31"/>
  <c r="E31"/>
  <c r="F30"/>
  <c r="B30"/>
  <c r="F29"/>
  <c r="B29"/>
  <c r="I28"/>
  <c r="H28"/>
  <c r="H31" s="1"/>
  <c r="G28"/>
  <c r="G31" s="1"/>
  <c r="E28"/>
  <c r="F27"/>
  <c r="B27"/>
  <c r="F26"/>
  <c r="B26"/>
  <c r="F25"/>
  <c r="B25"/>
  <c r="F24"/>
  <c r="B24"/>
  <c r="F23"/>
  <c r="B23"/>
  <c r="F22"/>
  <c r="B22"/>
  <c r="F21"/>
  <c r="B21"/>
  <c r="C18"/>
  <c r="B17"/>
  <c r="F15"/>
  <c r="B15"/>
  <c r="F14"/>
  <c r="B14"/>
  <c r="H13"/>
  <c r="H16" s="1"/>
  <c r="G13"/>
  <c r="G16" s="1"/>
  <c r="F12"/>
  <c r="B12"/>
  <c r="F11"/>
  <c r="B11"/>
  <c r="F10"/>
  <c r="B10"/>
  <c r="F9"/>
  <c r="B9"/>
  <c r="F8"/>
  <c r="B8"/>
  <c r="F7"/>
  <c r="B7"/>
  <c r="I6"/>
  <c r="I13" s="1"/>
  <c r="I16" s="1"/>
  <c r="H6"/>
  <c r="G6"/>
  <c r="F6"/>
  <c r="E6"/>
  <c r="E13" s="1"/>
  <c r="B14" i="7"/>
  <c r="B17"/>
  <c r="F14"/>
  <c r="F17" s="1"/>
  <c r="G14"/>
  <c r="G17" s="1"/>
  <c r="G20" s="1"/>
  <c r="C14"/>
  <c r="C17" s="1"/>
  <c r="B20"/>
  <c r="D17"/>
  <c r="H14"/>
  <c r="H17" s="1"/>
  <c r="D14"/>
  <c r="B15" i="6"/>
  <c r="B18"/>
  <c r="E15"/>
  <c r="E18" s="1"/>
  <c r="F18"/>
  <c r="C18"/>
  <c r="F19" s="1"/>
  <c r="F15"/>
  <c r="C15"/>
  <c r="B13" i="5"/>
  <c r="B18" s="1"/>
  <c r="E13"/>
  <c r="E18" s="1"/>
  <c r="C13"/>
  <c r="C18"/>
  <c r="F13"/>
  <c r="F18" s="1"/>
  <c r="B21" i="4"/>
  <c r="B20"/>
  <c r="B19"/>
  <c r="B18"/>
  <c r="B17"/>
  <c r="B16"/>
  <c r="B15"/>
  <c r="B14"/>
  <c r="B13"/>
  <c r="B12"/>
  <c r="B11"/>
  <c r="B10"/>
  <c r="B9"/>
  <c r="B8"/>
  <c r="B7"/>
  <c r="B6"/>
  <c r="B5"/>
  <c r="F16" i="8" l="1"/>
  <c r="G32"/>
  <c r="D32" i="9"/>
  <c r="D33" s="1"/>
  <c r="H19" s="1"/>
  <c r="D20"/>
  <c r="C33"/>
  <c r="E14" i="10"/>
  <c r="E15" s="1"/>
  <c r="C15" s="1"/>
  <c r="B16"/>
  <c r="B21" i="11"/>
  <c r="E19"/>
  <c r="E20" s="1"/>
  <c r="C20" s="1"/>
  <c r="F20" s="1"/>
  <c r="F21" s="1"/>
  <c r="F13" i="12"/>
  <c r="E19" i="6"/>
  <c r="E20" s="1"/>
  <c r="C20" s="1"/>
  <c r="F20" s="1"/>
  <c r="F21" s="1"/>
  <c r="D34" i="9"/>
  <c r="C34"/>
  <c r="B13" i="8"/>
  <c r="E16"/>
  <c r="I32"/>
  <c r="F31"/>
  <c r="I32" i="9"/>
  <c r="E16" i="10"/>
  <c r="F19" i="5"/>
  <c r="E21" i="6"/>
  <c r="E32" i="9"/>
  <c r="E33" s="1"/>
  <c r="I19" s="1"/>
  <c r="I33" s="1"/>
  <c r="I34" s="1"/>
  <c r="E19" i="5"/>
  <c r="E20" s="1"/>
  <c r="C20" s="1"/>
  <c r="F20" s="1"/>
  <c r="F21" s="1"/>
  <c r="B21"/>
  <c r="C20" i="7"/>
  <c r="G18"/>
  <c r="H32" i="8"/>
  <c r="G32" i="9"/>
  <c r="F18"/>
  <c r="F31"/>
  <c r="C16" i="10"/>
  <c r="F14"/>
  <c r="F19" i="11"/>
  <c r="C14" i="12"/>
  <c r="F14" s="1"/>
  <c r="F15" s="1"/>
  <c r="E15"/>
  <c r="F18" i="7"/>
  <c r="F19" s="1"/>
  <c r="D19" s="1"/>
  <c r="H20" i="9"/>
  <c r="H18" i="7"/>
  <c r="C32" i="8"/>
  <c r="F15" i="9"/>
  <c r="B18"/>
  <c r="C20"/>
  <c r="B20" s="1"/>
  <c r="F28"/>
  <c r="B31"/>
  <c r="H32"/>
  <c r="B21" i="6"/>
  <c r="B6" i="8"/>
  <c r="F13"/>
  <c r="B16"/>
  <c r="F28"/>
  <c r="D32"/>
  <c r="D33" s="1"/>
  <c r="B15" i="12"/>
  <c r="E32" i="8" l="1"/>
  <c r="E33" s="1"/>
  <c r="E18"/>
  <c r="B18" s="1"/>
  <c r="B32" i="9"/>
  <c r="C21" i="5"/>
  <c r="C21" i="6"/>
  <c r="E21" i="5"/>
  <c r="C21" i="11"/>
  <c r="F32" i="9"/>
  <c r="F20" i="7"/>
  <c r="C15" i="12"/>
  <c r="C33" i="8"/>
  <c r="G19" i="9"/>
  <c r="B33"/>
  <c r="H19" i="7"/>
  <c r="H20" s="1"/>
  <c r="E21" i="11"/>
  <c r="H17" i="8"/>
  <c r="D34"/>
  <c r="I20" i="9"/>
  <c r="F32" i="8"/>
  <c r="E34" i="9"/>
  <c r="B34" s="1"/>
  <c r="D20" i="7"/>
  <c r="F15" i="10"/>
  <c r="F16" s="1"/>
  <c r="H33" i="9"/>
  <c r="H34" s="1"/>
  <c r="H33" i="8" l="1"/>
  <c r="H34" s="1"/>
  <c r="H18"/>
  <c r="G17"/>
  <c r="B33"/>
  <c r="C34"/>
  <c r="B34" s="1"/>
  <c r="E34"/>
  <c r="I17"/>
  <c r="G33" i="9"/>
  <c r="F19"/>
  <c r="G20"/>
  <c r="F20" s="1"/>
  <c r="B32" i="8"/>
  <c r="I33" l="1"/>
  <c r="I34" s="1"/>
  <c r="I18"/>
  <c r="G33"/>
  <c r="F17"/>
  <c r="G18"/>
  <c r="F18" s="1"/>
  <c r="F33" i="9"/>
  <c r="G34"/>
  <c r="F34" s="1"/>
  <c r="F33" i="8" l="1"/>
  <c r="G34"/>
  <c r="F34" s="1"/>
</calcChain>
</file>

<file path=xl/sharedStrings.xml><?xml version="1.0" encoding="utf-8"?>
<sst xmlns="http://schemas.openxmlformats.org/spreadsheetml/2006/main" count="848" uniqueCount="322">
  <si>
    <t>附件1</t>
  </si>
  <si>
    <t xml:space="preserve">    2019 年 社 会 保 险 基 金 预 算</t>
  </si>
  <si>
    <t>人民政府</t>
  </si>
  <si>
    <t>批准日期</t>
  </si>
  <si>
    <t>年</t>
  </si>
  <si>
    <t>月</t>
  </si>
  <si>
    <t>日</t>
  </si>
  <si>
    <t xml:space="preserve">                </t>
  </si>
  <si>
    <t>财政厅（局）</t>
  </si>
  <si>
    <t>人力资源社会保障厅（局）</t>
  </si>
  <si>
    <t>报送日期</t>
  </si>
  <si>
    <t>医疗保障局</t>
  </si>
  <si>
    <t xml:space="preserve">                 </t>
  </si>
  <si>
    <t>卫生计生委（卫生厅局）</t>
  </si>
  <si>
    <t>财政厅（局）负责人（章）：</t>
  </si>
  <si>
    <t>财务负责人（章）：</t>
  </si>
  <si>
    <t>经办人（章）：</t>
  </si>
  <si>
    <t>人力资源社会保障（厅）局负责人（章）：</t>
  </si>
  <si>
    <t>医疗保障局负责人（章）：</t>
  </si>
  <si>
    <t>卫生计生委（卫生厅局）负责人（章）：</t>
  </si>
  <si>
    <t>2019年社会保险基金预算</t>
  </si>
  <si>
    <t>编制单位名称（章）：</t>
  </si>
  <si>
    <t>单位负责人 （章）：</t>
  </si>
  <si>
    <t>财务负责人 （章）：</t>
  </si>
  <si>
    <t>经  办  人 （章）：</t>
  </si>
  <si>
    <t>联   系   电   话：</t>
  </si>
  <si>
    <t>报   出   日   期：</t>
  </si>
  <si>
    <t>目      录</t>
  </si>
  <si>
    <t>一、社会保险基金预算总表...............................................................</t>
  </si>
  <si>
    <t>社预01表</t>
  </si>
  <si>
    <t>二、企业职工基本养老保险基金预算表...........................................................</t>
  </si>
  <si>
    <t>社预02表</t>
  </si>
  <si>
    <t>三、城乡居民基本养老保险基金预算表...........................................................</t>
  </si>
  <si>
    <t>社预03表</t>
  </si>
  <si>
    <t>四、机关事业单位基本养老保险基金预算表.....................................................</t>
  </si>
  <si>
    <t>社预04表</t>
  </si>
  <si>
    <t>五、职工基本医疗保险基金预算表...........................................................</t>
  </si>
  <si>
    <t>社预05表</t>
  </si>
  <si>
    <t>六、城乡居民基本医疗保险基金预算表.....................................................</t>
  </si>
  <si>
    <t>社预06表</t>
  </si>
  <si>
    <t>七、工伤保险基金预算表.................................................</t>
  </si>
  <si>
    <t>社预07表</t>
  </si>
  <si>
    <t>八、失业保险基金预算表.......................................................</t>
  </si>
  <si>
    <t>社预08表</t>
  </si>
  <si>
    <t>九、生育保险基金预算表...................................................</t>
  </si>
  <si>
    <t>社预09表</t>
  </si>
  <si>
    <t>十、基本养老保险基础资料表.....................................................</t>
  </si>
  <si>
    <t>社预附01表</t>
  </si>
  <si>
    <t>十一、基本医疗保险基础资料表.....................................................</t>
  </si>
  <si>
    <t>社预附02表</t>
  </si>
  <si>
    <t>十二、失业保险、工伤保险、生育保险基础资料表.....................................................</t>
  </si>
  <si>
    <t>社预附03表</t>
  </si>
  <si>
    <t>2019年社会保险基金预算总表</t>
  </si>
  <si>
    <t>唐山市遵化市</t>
  </si>
  <si>
    <t>单位：元</t>
  </si>
  <si>
    <t>项        目</t>
  </si>
  <si>
    <t>合计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</si>
  <si>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</si>
  <si>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</si>
  <si>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</si>
  <si>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</si>
  <si>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</si>
  <si>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</si>
  <si>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</si>
  <si>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</si>
  <si>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</si>
  <si>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</si>
  <si>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</si>
  <si>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</si>
  <si>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>×</t>
  </si>
  <si>
    <t xml:space="preserve">           5、其他收入</t>
  </si>
  <si>
    <t xml:space="preserve">           6、转移收入</t>
  </si>
  <si>
    <t xml:space="preserve">           7、中央调剂资金收入（省级专用）</t>
  </si>
  <si>
    <t xml:space="preserve">           8、中央调剂基金收入（中央专用)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</si>
  <si>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</si>
  <si>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</si>
  <si>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</si>
  <si>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</si>
  <si>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 xml:space="preserve">           4、中央调剂基金支出（中央专用）</t>
  </si>
  <si>
    <t xml:space="preserve">           5、中央调剂资金支出（省级专用）</t>
  </si>
  <si>
    <t>三、本年收支结余</t>
  </si>
  <si>
    <t>四、年末滚存结余</t>
  </si>
  <si>
    <t>第 1 页</t>
  </si>
  <si>
    <t>2019年企业职工基本养老保险基金预算表</t>
  </si>
  <si>
    <t>2018年执行数</t>
  </si>
  <si>
    <t>2019年预算数</t>
  </si>
  <si>
    <t>一、基本养老保险费收入</t>
  </si>
  <si>
    <t>一、基本养老金支出</t>
  </si>
  <si>
    <t>二、利息收入</t>
  </si>
  <si>
    <t xml:space="preserve">     其中：离休金</t>
  </si>
  <si>
    <t>三、财政补贴收入</t>
  </si>
  <si>
    <t>二、医疗补助金支出</t>
  </si>
  <si>
    <t xml:space="preserve">    其中：本级财政补助</t>
  </si>
  <si>
    <t>三、丧葬抚恤补助支出</t>
  </si>
  <si>
    <t>四、委托投资收益</t>
  </si>
  <si>
    <t>五、其他收入</t>
  </si>
  <si>
    <t>四、其他支出</t>
  </si>
  <si>
    <t xml:space="preserve">     其中：滞纳金</t>
  </si>
  <si>
    <t>六、转移收入</t>
  </si>
  <si>
    <t>五、转移支出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</si>
  <si>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</si>
  <si>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</si>
  <si>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</si>
  <si>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</si>
  <si>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其中：中央调剂资金收入(省级专用）</t>
  </si>
  <si>
    <t xml:space="preserve">   其中：中央调剂基金支出(中央专用）</t>
  </si>
  <si>
    <t>九、下级上解收入</t>
  </si>
  <si>
    <t>八、上解上级支出</t>
  </si>
  <si>
    <t xml:space="preserve">    其中：中央调剂基金收入(中央专用）</t>
  </si>
  <si>
    <t xml:space="preserve">    其中：中央调剂资金支出(省级专用）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</si>
  <si>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</si>
  <si>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</si>
  <si>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</si>
  <si>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</si>
  <si>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</si>
  <si>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</si>
  <si>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2019年城乡居民基本养老保险基金预算表</t>
  </si>
  <si>
    <t>一、个人缴费收入</t>
  </si>
  <si>
    <t>一、基础养老金支出</t>
  </si>
  <si>
    <t xml:space="preserve">    其中：财政对困难人员代缴收入</t>
  </si>
  <si>
    <t>二、个人账户养老金支出</t>
  </si>
  <si>
    <t>二、集体补助收入</t>
  </si>
  <si>
    <t>三、丧葬补助金支出</t>
  </si>
  <si>
    <t>三、利息收入</t>
  </si>
  <si>
    <t>四、财政补贴收入</t>
  </si>
  <si>
    <t xml:space="preserve">      其中：对基础养老金的补贴收入</t>
  </si>
  <si>
    <t xml:space="preserve">          对个人缴费的补贴收入</t>
  </si>
  <si>
    <t>五、委托投资收益</t>
  </si>
  <si>
    <t>六、其他收入</t>
  </si>
  <si>
    <t>七、转移收入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</si>
  <si>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</si>
  <si>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</si>
  <si>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</si>
  <si>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</si>
  <si>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</si>
  <si>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第 3 页</t>
  </si>
  <si>
    <t>2019年机关事业单位基本养老保险基金预算表</t>
  </si>
  <si>
    <t xml:space="preserve">  其中：2018年当年数</t>
  </si>
  <si>
    <t xml:space="preserve">  其中：本级财政补助</t>
  </si>
  <si>
    <t>二、其他支出</t>
  </si>
  <si>
    <t xml:space="preserve">    其中：滞纳金</t>
  </si>
  <si>
    <t>三、转移支出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</si>
  <si>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</si>
  <si>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</si>
  <si>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</si>
  <si>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</si>
  <si>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</si>
  <si>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</si>
  <si>
    <t>第 4 页</t>
  </si>
  <si>
    <t>2019年职工基本医疗保险基金预算表</t>
  </si>
  <si>
    <t>小计</t>
  </si>
  <si>
    <t>基本医疗保险统筹基金</t>
  </si>
  <si>
    <t>医疗保险个人账户基金</t>
  </si>
  <si>
    <t>单建统筹基金</t>
  </si>
  <si>
    <t>一、基本医疗保险费收入</t>
  </si>
  <si>
    <t xml:space="preserve">    其中：单位缴费</t>
  </si>
  <si>
    <t xml:space="preserve">          个人缴费</t>
  </si>
  <si>
    <t>四、其他收入</t>
  </si>
  <si>
    <t>五、转移收入</t>
  </si>
  <si>
    <t>六、本年收入小计</t>
  </si>
  <si>
    <t>七、上级补助收入</t>
  </si>
  <si>
    <t>八、下级上解收入</t>
  </si>
  <si>
    <t>九、本年收入合计</t>
  </si>
  <si>
    <t>十、上年结余</t>
  </si>
  <si>
    <t>一、基本医疗保险待遇支出</t>
  </si>
  <si>
    <t xml:space="preserve">    其中: 住院支出</t>
  </si>
  <si>
    <t>　  　 　 门诊支出</t>
  </si>
  <si>
    <t xml:space="preserve">          生育医疗费用支出</t>
  </si>
  <si>
    <t xml:space="preserve">          生育津贴支出</t>
  </si>
  <si>
    <t>第 5 页</t>
  </si>
  <si>
    <t>2019年城乡居民基本医疗保险基金预算表</t>
  </si>
  <si>
    <t>城镇居民基本医疗
保险基金</t>
  </si>
  <si>
    <t>新型农村合作
医疗基金</t>
  </si>
  <si>
    <t>合并实施的城乡居民
基本医疗保险基金</t>
  </si>
  <si>
    <t>一、缴费收入</t>
  </si>
  <si>
    <t xml:space="preserve">    其中：个人缴费收入</t>
  </si>
  <si>
    <t xml:space="preserve">          集体扶持收入</t>
  </si>
  <si>
    <t xml:space="preserve">          城乡医疗救助资助收入</t>
  </si>
  <si>
    <t xml:space="preserve">          财政对困难人员代缴收入</t>
  </si>
  <si>
    <t xml:space="preserve">      其中：政府按规定标准和参保（合）人数资助收入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</si>
  <si>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</si>
  <si>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</si>
  <si>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</si>
  <si>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</si>
  <si>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</si>
  <si>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 xml:space="preserve">    其中：住院支出</t>
  </si>
  <si>
    <t xml:space="preserve">          门诊支出</t>
  </si>
  <si>
    <t>二、大病保险支出</t>
  </si>
  <si>
    <t>三、其他支出</t>
  </si>
  <si>
    <t>第 6 页</t>
  </si>
  <si>
    <t>2019年工伤保险基金预算表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</si>
  <si>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</si>
  <si>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</si>
  <si>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</si>
  <si>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</si>
  <si>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</si>
  <si>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</si>
  <si>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</si>
  <si>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</si>
  <si>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</si>
  <si>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</si>
  <si>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</si>
  <si>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第 7 页</t>
  </si>
  <si>
    <t>2019年失业保险基金预算表</t>
  </si>
  <si>
    <t>一、失业保险费收入</t>
  </si>
  <si>
    <t>一、失业保险金支出</t>
  </si>
  <si>
    <t>二、基本医疗保险费支出     (含医疗补助金支出)</t>
  </si>
  <si>
    <t>四、职业培训补贴支出</t>
  </si>
  <si>
    <t>五、职业介绍补贴支出</t>
  </si>
  <si>
    <t>六、稳定岗位补贴支出</t>
  </si>
  <si>
    <t>七、技能提升补贴支出</t>
  </si>
  <si>
    <t>八、其他费用支出</t>
  </si>
  <si>
    <t>九、其他支出</t>
  </si>
  <si>
    <t>十、转移支出</t>
  </si>
  <si>
    <t>十一、本年支出小计</t>
  </si>
  <si>
    <t>十二、补助下级支出</t>
  </si>
  <si>
    <t>十三、上解上级支出</t>
  </si>
  <si>
    <t>十四、本年支出合计</t>
  </si>
  <si>
    <t>十五、本年收支结余</t>
  </si>
  <si>
    <t>十六、年末滚存结余</t>
  </si>
  <si>
    <t>第 8 页</t>
  </si>
  <si>
    <t>2019年生育保险基金预算表</t>
  </si>
  <si>
    <t>一、生育保险费收入</t>
  </si>
  <si>
    <t>一、生育医疗费用支出</t>
  </si>
  <si>
    <t>二、生育津贴支出</t>
  </si>
  <si>
    <t>第 9 页</t>
  </si>
  <si>
    <t>2019年基本养老保险基础资料表</t>
  </si>
  <si>
    <t>单位</t>
  </si>
  <si>
    <t>一、企业职工基本养老保险</t>
  </si>
  <si>
    <t xml:space="preserve">    2.欠费情况</t>
  </si>
  <si>
    <t>（一）参保人数</t>
  </si>
  <si>
    <t>人</t>
  </si>
  <si>
    <t xml:space="preserve">      （1）上年末累计欠费</t>
  </si>
  <si>
    <t>元</t>
  </si>
  <si>
    <t>　  1.在职职工</t>
  </si>
  <si>
    <t xml:space="preserve">      （2）本年补缴以前年度欠费</t>
  </si>
  <si>
    <t>　　2.离休人员</t>
  </si>
  <si>
    <t xml:space="preserve">      （3）本年新增欠费</t>
  </si>
  <si>
    <t xml:space="preserve">    3.退休退职人员</t>
  </si>
  <si>
    <t xml:space="preserve">      （4）年末累计欠费</t>
  </si>
  <si>
    <t xml:space="preserve">    （1）当年新增退休退职人员</t>
  </si>
  <si>
    <t xml:space="preserve">     3.本年预缴以后年度基本养老保险费</t>
  </si>
  <si>
    <t xml:space="preserve"> 　 （2）当年死亡退休退职人员</t>
  </si>
  <si>
    <t xml:space="preserve">      4.一次性补缴以前年度基本养老保险费</t>
  </si>
  <si>
    <t>（二）实际缴费人数</t>
  </si>
  <si>
    <t>（七）统筹地区社会平均工资</t>
  </si>
  <si>
    <t>元/年</t>
  </si>
  <si>
    <t>（三）缴费基数总额</t>
  </si>
  <si>
    <t>二、机关事业单位基本养老保险</t>
  </si>
  <si>
    <t>　　1.单位</t>
  </si>
  <si>
    <t xml:space="preserve"> (一)参保人数</t>
  </si>
  <si>
    <t>　　2.个人</t>
  </si>
  <si>
    <t>（四）缴费率</t>
  </si>
  <si>
    <t>%</t>
  </si>
  <si>
    <t>　　2.退休、退职人员</t>
  </si>
  <si>
    <t xml:space="preserve">    1.单位缴费费率</t>
  </si>
  <si>
    <t xml:space="preserve"> (二)实际缴费人数</t>
  </si>
  <si>
    <t xml:space="preserve">    2.职工个人缴费费率</t>
  </si>
  <si>
    <t xml:space="preserve"> (三)缴费基数总额</t>
  </si>
  <si>
    <t xml:space="preserve">    3.以个人身份参保缴费费率</t>
  </si>
  <si>
    <t>（五）以个人身份参保情况</t>
  </si>
  <si>
    <t>　  1.参保人数</t>
  </si>
  <si>
    <t xml:space="preserve"> (四)缴费率</t>
  </si>
  <si>
    <t>　  2.实际缴费人数</t>
  </si>
  <si>
    <t>三、城乡居民基本养老保险</t>
  </si>
  <si>
    <t>　  3.缴费基数总额</t>
  </si>
  <si>
    <t>（一）16－59周岁参保缴费人数</t>
  </si>
  <si>
    <t xml:space="preserve"> (六)保险费缴纳情况</t>
  </si>
  <si>
    <t>（二）养老金领取人员</t>
  </si>
  <si>
    <t xml:space="preserve">    1.缴纳当年养老保险费</t>
  </si>
  <si>
    <t>第 10 页</t>
  </si>
  <si>
    <t>2019年基本医疗保险基础资料表</t>
  </si>
  <si>
    <t>一、职工基本医疗保险</t>
  </si>
  <si>
    <t>三、新型农村合作医疗</t>
  </si>
  <si>
    <t xml:space="preserve">  (一)参保人数</t>
  </si>
  <si>
    <t xml:space="preserve">  (一)参保缴费年末人数</t>
  </si>
  <si>
    <t xml:space="preserve">      1.在职职工</t>
  </si>
  <si>
    <t xml:space="preserve">  (二)缴费标准</t>
  </si>
  <si>
    <t>元/年.人</t>
  </si>
  <si>
    <t xml:space="preserve">        其中：生育保险与职工基本医疗保险合并实施人数</t>
  </si>
  <si>
    <t xml:space="preserve">      其中：个人缴费标准</t>
  </si>
  <si>
    <t xml:space="preserve">      2.退休人员</t>
  </si>
  <si>
    <t xml:space="preserve">            财政补贴标准</t>
  </si>
  <si>
    <t xml:space="preserve">  (二)实际缴费人数</t>
  </si>
  <si>
    <t xml:space="preserve">  (三)大病保险情况</t>
  </si>
  <si>
    <t xml:space="preserve">  (三)缴费基数总额</t>
  </si>
  <si>
    <t xml:space="preserve">    1.覆盖人数</t>
  </si>
  <si>
    <t xml:space="preserve">        1.单位</t>
  </si>
  <si>
    <t xml:space="preserve">    2.人均筹资标准</t>
  </si>
  <si>
    <t>元/年·人</t>
  </si>
  <si>
    <t xml:space="preserve">        2.个人</t>
  </si>
  <si>
    <t xml:space="preserve">  (四)本年补缴以前年度欠费</t>
  </si>
  <si>
    <t xml:space="preserve">  (五)本年预缴以后年度基本医疗保险费</t>
  </si>
  <si>
    <t xml:space="preserve">  (六)一次性补缴以前年度基本医疗保险费</t>
  </si>
  <si>
    <t>二、城镇居民基本医疗保险</t>
  </si>
  <si>
    <t>四、合并实施的城乡居民基本医疗保险</t>
  </si>
  <si>
    <t>第 11 页</t>
  </si>
  <si>
    <t>2019年失业保险、工伤保险、生育保险基础资料表</t>
  </si>
  <si>
    <t>一、失业保险</t>
  </si>
  <si>
    <t>二、工伤保险</t>
  </si>
  <si>
    <t xml:space="preserve">   (一)参保人数</t>
  </si>
  <si>
    <t xml:space="preserve">  (二)缴费基数总额</t>
  </si>
  <si>
    <t xml:space="preserve">   (二)缴费基数总额</t>
  </si>
  <si>
    <t>(三)享受工伤保险待遇全年累计人数</t>
  </si>
  <si>
    <t>三、生育保险</t>
  </si>
  <si>
    <t xml:space="preserve">  (三)全年领取失业保险金人数</t>
  </si>
  <si>
    <t xml:space="preserve">  (四)代缴医疗保险人月数</t>
  </si>
  <si>
    <t>人月</t>
  </si>
  <si>
    <t xml:space="preserve">  (五)享受稳定岗位补贴企业参加失业保险人数</t>
  </si>
  <si>
    <t xml:space="preserve">  (三)享受生育医疗费报销人次数</t>
  </si>
  <si>
    <t>人次</t>
  </si>
  <si>
    <t xml:space="preserve">  (六)享受技能提升补贴人数</t>
  </si>
  <si>
    <t xml:space="preserve">  (四)享受生育津贴人次数</t>
  </si>
  <si>
    <t>第 12 页</t>
  </si>
  <si>
    <t>企业职工基本养老保险基金</t>
    <phoneticPr fontId="23" type="noConversion"/>
  </si>
  <si>
    <t>项    目</t>
    <phoneticPr fontId="23" type="noConversion"/>
  </si>
  <si>
    <t>遵化市社会保险事业局</t>
    <phoneticPr fontId="23" type="noConversion"/>
  </si>
  <si>
    <t>高继武</t>
    <phoneticPr fontId="23" type="noConversion"/>
  </si>
  <si>
    <t>宋春华</t>
    <phoneticPr fontId="23" type="noConversion"/>
  </si>
  <si>
    <t>王莹</t>
    <phoneticPr fontId="23" type="noConversion"/>
  </si>
  <si>
    <t>2019.3.4</t>
    <phoneticPr fontId="23" type="noConversion"/>
  </si>
  <si>
    <t>8019581</t>
    <phoneticPr fontId="23" type="noConversion"/>
  </si>
</sst>
</file>

<file path=xl/styles.xml><?xml version="1.0" encoding="utf-8"?>
<styleSheet xmlns="http://schemas.openxmlformats.org/spreadsheetml/2006/main">
  <numFmts count="4">
    <numFmt numFmtId="176" formatCode="0_ ;\-0;;"/>
    <numFmt numFmtId="177" formatCode="#,##0_ ;\-#,##0;;"/>
    <numFmt numFmtId="178" formatCode="#,##0.00_ ;\-#,##0.00;;"/>
    <numFmt numFmtId="179" formatCode="#,##0.00_ ;\-#,##0.00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30"/>
      <color indexed="8"/>
      <name val="宋体"/>
      <charset val="134"/>
    </font>
    <font>
      <sz val="27"/>
      <color indexed="8"/>
      <name val="宋体"/>
      <charset val="134"/>
    </font>
    <font>
      <sz val="41"/>
      <color indexed="8"/>
      <name val="黑体"/>
      <family val="3"/>
      <charset val="134"/>
    </font>
    <font>
      <b/>
      <sz val="25"/>
      <color indexed="8"/>
      <name val="宋体"/>
      <charset val="134"/>
    </font>
    <font>
      <sz val="12"/>
      <name val="宋体"/>
      <charset val="134"/>
    </font>
    <font>
      <b/>
      <sz val="41"/>
      <color indexed="8"/>
      <name val="宋体"/>
      <charset val="134"/>
    </font>
    <font>
      <sz val="18"/>
      <color indexed="8"/>
      <name val="宋体"/>
      <charset val="134"/>
    </font>
    <font>
      <sz val="21"/>
      <color indexed="8"/>
      <name val="宋体"/>
      <charset val="134"/>
    </font>
    <font>
      <sz val="25"/>
      <color indexed="8"/>
      <name val="宋体"/>
      <charset val="134"/>
    </font>
    <font>
      <sz val="22"/>
      <color indexed="8"/>
      <name val="宋体"/>
      <charset val="134"/>
    </font>
    <font>
      <b/>
      <sz val="67"/>
      <color indexed="8"/>
      <name val="宋体"/>
      <charset val="134"/>
    </font>
    <font>
      <b/>
      <sz val="37"/>
      <color indexed="8"/>
      <name val="宋体"/>
      <charset val="134"/>
    </font>
    <font>
      <sz val="16"/>
      <color indexed="8"/>
      <name val="宋体"/>
      <charset val="134"/>
    </font>
    <font>
      <sz val="17"/>
      <color indexed="8"/>
      <name val="华文中宋"/>
      <family val="3"/>
      <charset val="134"/>
    </font>
    <font>
      <sz val="11"/>
      <color indexed="8"/>
      <name val="宋体"/>
      <charset val="134"/>
    </font>
    <font>
      <sz val="12"/>
      <color indexed="8"/>
      <name val="Arial Narrow"/>
      <family val="2"/>
    </font>
    <font>
      <b/>
      <sz val="16"/>
      <color indexed="8"/>
      <name val="华文中宋"/>
      <family val="3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7" fillId="0" borderId="0"/>
  </cellStyleXfs>
  <cellXfs count="291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3" fillId="0" borderId="2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49" fontId="3" fillId="0" borderId="2" xfId="1" applyNumberFormat="1" applyFont="1" applyFill="1" applyBorder="1" applyAlignment="1">
      <alignment vertical="center"/>
    </xf>
    <xf numFmtId="49" fontId="3" fillId="0" borderId="3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3" xfId="1" applyFont="1" applyFill="1" applyBorder="1"/>
    <xf numFmtId="0" fontId="11" fillId="0" borderId="0" xfId="1" applyFont="1" applyFill="1" applyBorder="1"/>
    <xf numFmtId="0" fontId="11" fillId="0" borderId="3" xfId="1" applyFont="1" applyFill="1" applyBorder="1"/>
    <xf numFmtId="0" fontId="3" fillId="0" borderId="4" xfId="1" applyFont="1" applyFill="1" applyBorder="1"/>
    <xf numFmtId="0" fontId="11" fillId="0" borderId="4" xfId="1" applyFont="1" applyFill="1" applyBorder="1"/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/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/>
    </xf>
    <xf numFmtId="0" fontId="19" fillId="0" borderId="0" xfId="1" applyFont="1" applyFill="1" applyBorder="1" applyAlignment="1">
      <alignment vertical="center"/>
    </xf>
    <xf numFmtId="0" fontId="8" fillId="0" borderId="5" xfId="1" applyFont="1" applyFill="1" applyBorder="1"/>
    <xf numFmtId="0" fontId="19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horizontal="right" vertical="center"/>
    </xf>
    <xf numFmtId="179" fontId="3" fillId="0" borderId="7" xfId="1" applyNumberFormat="1" applyFont="1" applyFill="1" applyBorder="1" applyAlignment="1">
      <alignment horizontal="right" vertical="center"/>
    </xf>
    <xf numFmtId="179" fontId="3" fillId="0" borderId="9" xfId="1" applyNumberFormat="1" applyFont="1" applyFill="1" applyBorder="1" applyAlignment="1">
      <alignment horizontal="right" vertical="center"/>
    </xf>
    <xf numFmtId="179" fontId="3" fillId="0" borderId="10" xfId="1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vertical="center"/>
    </xf>
    <xf numFmtId="179" fontId="3" fillId="0" borderId="1" xfId="1" applyNumberFormat="1" applyFont="1" applyFill="1" applyBorder="1" applyAlignment="1">
      <alignment horizontal="center" vertical="center"/>
    </xf>
    <xf numFmtId="179" fontId="3" fillId="0" borderId="11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/>
    </xf>
    <xf numFmtId="178" fontId="3" fillId="0" borderId="7" xfId="1" applyNumberFormat="1" applyFont="1" applyFill="1" applyBorder="1" applyAlignment="1">
      <alignment horizontal="right" vertical="center"/>
    </xf>
    <xf numFmtId="178" fontId="3" fillId="0" borderId="9" xfId="1" applyNumberFormat="1" applyFont="1" applyFill="1" applyBorder="1" applyAlignment="1">
      <alignment horizontal="right" vertical="center"/>
    </xf>
    <xf numFmtId="0" fontId="3" fillId="0" borderId="12" xfId="1" applyFont="1" applyFill="1" applyBorder="1" applyAlignment="1">
      <alignment vertical="center"/>
    </xf>
    <xf numFmtId="178" fontId="3" fillId="0" borderId="11" xfId="1" applyNumberFormat="1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vertical="center"/>
    </xf>
    <xf numFmtId="178" fontId="3" fillId="0" borderId="13" xfId="1" applyNumberFormat="1" applyFont="1" applyFill="1" applyBorder="1" applyAlignment="1">
      <alignment horizontal="right" vertical="center"/>
    </xf>
    <xf numFmtId="179" fontId="3" fillId="0" borderId="8" xfId="1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vertical="center"/>
    </xf>
    <xf numFmtId="178" fontId="3" fillId="0" borderId="7" xfId="1" applyNumberFormat="1" applyFont="1" applyFill="1" applyBorder="1" applyAlignment="1">
      <alignment horizontal="center" vertical="center"/>
    </xf>
    <xf numFmtId="178" fontId="3" fillId="0" borderId="14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5" xfId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/>
    </xf>
    <xf numFmtId="178" fontId="3" fillId="0" borderId="8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8" fillId="0" borderId="18" xfId="1" applyFont="1" applyFill="1" applyBorder="1"/>
    <xf numFmtId="0" fontId="3" fillId="0" borderId="18" xfId="1" applyFont="1" applyFill="1" applyBorder="1" applyAlignment="1">
      <alignment vertical="center"/>
    </xf>
    <xf numFmtId="0" fontId="8" fillId="0" borderId="5" xfId="1" applyFont="1" applyFill="1" applyBorder="1" applyAlignment="1">
      <alignment horizontal="right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/>
    </xf>
    <xf numFmtId="0" fontId="3" fillId="0" borderId="22" xfId="1" applyFont="1" applyFill="1" applyBorder="1" applyAlignment="1">
      <alignment vertical="center"/>
    </xf>
    <xf numFmtId="178" fontId="3" fillId="0" borderId="14" xfId="1" applyNumberFormat="1" applyFont="1" applyFill="1" applyBorder="1" applyAlignment="1">
      <alignment horizontal="right" vertical="center"/>
    </xf>
    <xf numFmtId="178" fontId="3" fillId="0" borderId="20" xfId="1" applyNumberFormat="1" applyFont="1" applyFill="1" applyBorder="1" applyAlignment="1">
      <alignment horizontal="right" vertical="center"/>
    </xf>
    <xf numFmtId="178" fontId="3" fillId="0" borderId="23" xfId="1" applyNumberFormat="1" applyFont="1" applyFill="1" applyBorder="1" applyAlignment="1">
      <alignment horizontal="right" vertical="center"/>
    </xf>
    <xf numFmtId="179" fontId="3" fillId="0" borderId="13" xfId="1" applyNumberFormat="1" applyFont="1" applyFill="1" applyBorder="1" applyAlignment="1">
      <alignment horizontal="center" vertical="center"/>
    </xf>
    <xf numFmtId="179" fontId="3" fillId="0" borderId="7" xfId="1" applyNumberFormat="1" applyFont="1" applyFill="1" applyBorder="1" applyAlignment="1">
      <alignment horizontal="center" vertical="center"/>
    </xf>
    <xf numFmtId="179" fontId="3" fillId="0" borderId="8" xfId="1" applyNumberFormat="1" applyFont="1" applyFill="1" applyBorder="1" applyAlignment="1">
      <alignment horizontal="center" vertical="center"/>
    </xf>
    <xf numFmtId="178" fontId="3" fillId="0" borderId="22" xfId="1" applyNumberFormat="1" applyFont="1" applyFill="1" applyBorder="1" applyAlignment="1">
      <alignment horizontal="right" vertical="center"/>
    </xf>
    <xf numFmtId="179" fontId="3" fillId="0" borderId="9" xfId="1" applyNumberFormat="1" applyFont="1" applyFill="1" applyBorder="1" applyAlignment="1">
      <alignment horizontal="center" vertical="center"/>
    </xf>
    <xf numFmtId="179" fontId="3" fillId="0" borderId="24" xfId="1" applyNumberFormat="1" applyFont="1" applyFill="1" applyBorder="1" applyAlignment="1">
      <alignment horizontal="center" vertical="center"/>
    </xf>
    <xf numFmtId="179" fontId="3" fillId="0" borderId="23" xfId="1" applyNumberFormat="1" applyFont="1" applyFill="1" applyBorder="1" applyAlignment="1">
      <alignment horizontal="center" vertical="center"/>
    </xf>
    <xf numFmtId="179" fontId="3" fillId="0" borderId="22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right"/>
    </xf>
    <xf numFmtId="0" fontId="3" fillId="0" borderId="25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78" fontId="3" fillId="0" borderId="17" xfId="1" applyNumberFormat="1" applyFont="1" applyFill="1" applyBorder="1" applyAlignment="1">
      <alignment horizontal="right" vertical="center"/>
    </xf>
    <xf numFmtId="178" fontId="3" fillId="0" borderId="26" xfId="1" applyNumberFormat="1" applyFont="1" applyFill="1" applyBorder="1" applyAlignment="1">
      <alignment horizontal="right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left" vertical="center"/>
    </xf>
    <xf numFmtId="49" fontId="3" fillId="0" borderId="11" xfId="1" applyNumberFormat="1" applyFont="1" applyFill="1" applyBorder="1" applyAlignment="1">
      <alignment horizontal="center" vertical="center"/>
    </xf>
    <xf numFmtId="0" fontId="18" fillId="0" borderId="6" xfId="1" applyFont="1" applyFill="1" applyBorder="1"/>
    <xf numFmtId="0" fontId="3" fillId="0" borderId="18" xfId="1" applyFont="1" applyFill="1" applyBorder="1"/>
    <xf numFmtId="178" fontId="3" fillId="0" borderId="27" xfId="1" applyNumberFormat="1" applyFont="1" applyFill="1" applyBorder="1" applyAlignment="1">
      <alignment vertical="center"/>
    </xf>
    <xf numFmtId="178" fontId="3" fillId="0" borderId="28" xfId="1" applyNumberFormat="1" applyFont="1" applyFill="1" applyBorder="1" applyAlignment="1">
      <alignment vertical="center"/>
    </xf>
    <xf numFmtId="178" fontId="3" fillId="0" borderId="29" xfId="1" applyNumberFormat="1" applyFont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178" fontId="3" fillId="0" borderId="9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vertical="center"/>
    </xf>
    <xf numFmtId="178" fontId="3" fillId="0" borderId="25" xfId="1" applyNumberFormat="1" applyFont="1" applyFill="1" applyBorder="1" applyAlignment="1">
      <alignment vertical="center"/>
    </xf>
    <xf numFmtId="178" fontId="3" fillId="0" borderId="25" xfId="1" applyNumberFormat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vertical="center"/>
    </xf>
    <xf numFmtId="178" fontId="3" fillId="0" borderId="25" xfId="1" applyNumberFormat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center" vertical="center"/>
    </xf>
    <xf numFmtId="178" fontId="3" fillId="0" borderId="12" xfId="1" applyNumberFormat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/>
    </xf>
    <xf numFmtId="177" fontId="3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49" fontId="3" fillId="2" borderId="3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19" fillId="2" borderId="6" xfId="1" applyFont="1" applyFill="1" applyBorder="1" applyAlignment="1">
      <alignment vertical="center"/>
    </xf>
    <xf numFmtId="0" fontId="19" fillId="2" borderId="5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left" vertical="center"/>
    </xf>
    <xf numFmtId="178" fontId="3" fillId="3" borderId="1" xfId="1" applyNumberFormat="1" applyFont="1" applyFill="1" applyBorder="1" applyAlignment="1">
      <alignment horizontal="right" vertical="center"/>
    </xf>
    <xf numFmtId="178" fontId="3" fillId="3" borderId="13" xfId="1" applyNumberFormat="1" applyFont="1" applyFill="1" applyBorder="1" applyAlignment="1">
      <alignment horizontal="right" vertical="center"/>
    </xf>
    <xf numFmtId="178" fontId="3" fillId="3" borderId="7" xfId="1" applyNumberFormat="1" applyFont="1" applyFill="1" applyBorder="1" applyAlignment="1">
      <alignment horizontal="right" vertical="center"/>
    </xf>
    <xf numFmtId="178" fontId="3" fillId="3" borderId="8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178" fontId="3" fillId="3" borderId="9" xfId="1" applyNumberFormat="1" applyFont="1" applyFill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center" vertical="center"/>
    </xf>
    <xf numFmtId="178" fontId="3" fillId="2" borderId="11" xfId="1" applyNumberFormat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right" vertical="center"/>
    </xf>
    <xf numFmtId="179" fontId="3" fillId="3" borderId="7" xfId="1" applyNumberFormat="1" applyFont="1" applyFill="1" applyBorder="1" applyAlignment="1">
      <alignment horizontal="right" vertical="center"/>
    </xf>
    <xf numFmtId="179" fontId="3" fillId="3" borderId="8" xfId="1" applyNumberFormat="1" applyFont="1" applyFill="1" applyBorder="1" applyAlignment="1">
      <alignment horizontal="right" vertical="center"/>
    </xf>
    <xf numFmtId="178" fontId="3" fillId="3" borderId="11" xfId="1" applyNumberFormat="1" applyFont="1" applyFill="1" applyBorder="1" applyAlignment="1">
      <alignment horizontal="right" vertical="center"/>
    </xf>
    <xf numFmtId="179" fontId="3" fillId="3" borderId="9" xfId="1" applyNumberFormat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vertical="center"/>
    </xf>
    <xf numFmtId="178" fontId="3" fillId="2" borderId="15" xfId="1" applyNumberFormat="1" applyFont="1" applyFill="1" applyBorder="1" applyAlignment="1">
      <alignment horizontal="right" vertical="center"/>
    </xf>
    <xf numFmtId="178" fontId="3" fillId="2" borderId="13" xfId="1" applyNumberFormat="1" applyFont="1" applyFill="1" applyBorder="1" applyAlignment="1">
      <alignment horizontal="right" vertical="center"/>
    </xf>
    <xf numFmtId="178" fontId="3" fillId="2" borderId="16" xfId="1" applyNumberFormat="1" applyFont="1" applyFill="1" applyBorder="1" applyAlignment="1">
      <alignment horizontal="right" vertical="center"/>
    </xf>
    <xf numFmtId="178" fontId="3" fillId="2" borderId="11" xfId="1" applyNumberFormat="1" applyFont="1" applyFill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right" vertical="center"/>
    </xf>
    <xf numFmtId="178" fontId="3" fillId="2" borderId="7" xfId="1" applyNumberFormat="1" applyFont="1" applyFill="1" applyBorder="1" applyAlignment="1">
      <alignment horizontal="right" vertical="center"/>
    </xf>
    <xf numFmtId="178" fontId="3" fillId="2" borderId="8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178" fontId="3" fillId="2" borderId="9" xfId="1" applyNumberFormat="1" applyFont="1" applyFill="1" applyBorder="1" applyAlignment="1">
      <alignment horizontal="center" vertical="center"/>
    </xf>
    <xf numFmtId="178" fontId="3" fillId="2" borderId="12" xfId="1" applyNumberFormat="1" applyFont="1" applyFill="1" applyBorder="1" applyAlignment="1">
      <alignment horizontal="center" vertical="center"/>
    </xf>
    <xf numFmtId="178" fontId="3" fillId="3" borderId="15" xfId="1" applyNumberFormat="1" applyFont="1" applyFill="1" applyBorder="1" applyAlignment="1">
      <alignment horizontal="right" vertical="center"/>
    </xf>
    <xf numFmtId="178" fontId="3" fillId="3" borderId="10" xfId="1" applyNumberFormat="1" applyFont="1" applyFill="1" applyBorder="1" applyAlignment="1">
      <alignment horizontal="right" vertical="center"/>
    </xf>
    <xf numFmtId="178" fontId="3" fillId="3" borderId="23" xfId="1" applyNumberFormat="1" applyFont="1" applyFill="1" applyBorder="1" applyAlignment="1">
      <alignment horizontal="right" vertical="center"/>
    </xf>
    <xf numFmtId="179" fontId="3" fillId="3" borderId="1" xfId="1" applyNumberFormat="1" applyFont="1" applyFill="1" applyBorder="1" applyAlignment="1">
      <alignment horizontal="right" vertical="center"/>
    </xf>
    <xf numFmtId="178" fontId="3" fillId="3" borderId="30" xfId="1" applyNumberFormat="1" applyFont="1" applyFill="1" applyBorder="1" applyAlignment="1">
      <alignment horizontal="right" vertical="center"/>
    </xf>
    <xf numFmtId="179" fontId="3" fillId="3" borderId="10" xfId="1" applyNumberFormat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right" vertical="center"/>
    </xf>
    <xf numFmtId="178" fontId="3" fillId="3" borderId="17" xfId="1" applyNumberFormat="1" applyFont="1" applyFill="1" applyBorder="1" applyAlignment="1">
      <alignment horizontal="right" vertical="center"/>
    </xf>
    <xf numFmtId="178" fontId="3" fillId="3" borderId="16" xfId="1" applyNumberFormat="1" applyFont="1" applyFill="1" applyBorder="1" applyAlignment="1">
      <alignment horizontal="right" vertical="center"/>
    </xf>
    <xf numFmtId="0" fontId="22" fillId="2" borderId="0" xfId="1" applyFont="1" applyFill="1" applyBorder="1" applyAlignment="1">
      <alignment horizontal="center" vertical="center"/>
    </xf>
    <xf numFmtId="0" fontId="18" fillId="2" borderId="0" xfId="1" applyFont="1" applyFill="1" applyBorder="1"/>
    <xf numFmtId="0" fontId="18" fillId="2" borderId="6" xfId="1" applyFont="1" applyFill="1" applyBorder="1" applyAlignment="1">
      <alignment vertical="center"/>
    </xf>
    <xf numFmtId="0" fontId="18" fillId="2" borderId="6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178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shrinkToFit="1"/>
    </xf>
    <xf numFmtId="0" fontId="3" fillId="2" borderId="12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78" fontId="3" fillId="3" borderId="25" xfId="1" applyNumberFormat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 wrapText="1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12" xfId="1" applyNumberFormat="1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left" vertical="center" wrapText="1"/>
    </xf>
    <xf numFmtId="178" fontId="3" fillId="2" borderId="8" xfId="1" applyNumberFormat="1" applyFont="1" applyFill="1" applyBorder="1" applyAlignment="1">
      <alignment horizontal="right" vertical="center"/>
    </xf>
    <xf numFmtId="177" fontId="3" fillId="2" borderId="8" xfId="1" applyNumberFormat="1" applyFont="1" applyFill="1" applyBorder="1" applyAlignment="1">
      <alignment horizontal="right" vertical="center"/>
    </xf>
    <xf numFmtId="177" fontId="3" fillId="2" borderId="12" xfId="1" applyNumberFormat="1" applyFont="1" applyFill="1" applyBorder="1" applyAlignment="1">
      <alignment horizontal="right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177" fontId="3" fillId="2" borderId="9" xfId="1" applyNumberFormat="1" applyFont="1" applyFill="1" applyBorder="1" applyAlignment="1">
      <alignment horizontal="right" vertical="center"/>
    </xf>
    <xf numFmtId="178" fontId="3" fillId="3" borderId="12" xfId="1" applyNumberFormat="1" applyFont="1" applyFill="1" applyBorder="1" applyAlignment="1">
      <alignment horizontal="right" vertical="center"/>
    </xf>
    <xf numFmtId="0" fontId="3" fillId="2" borderId="22" xfId="1" applyFont="1" applyFill="1" applyBorder="1" applyAlignment="1">
      <alignment horizontal="left" vertical="center" wrapText="1"/>
    </xf>
    <xf numFmtId="178" fontId="3" fillId="2" borderId="12" xfId="1" applyNumberFormat="1" applyFont="1" applyFill="1" applyBorder="1" applyAlignment="1">
      <alignment horizontal="right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vertical="center" wrapText="1"/>
    </xf>
    <xf numFmtId="177" fontId="3" fillId="3" borderId="1" xfId="1" applyNumberFormat="1" applyFont="1" applyFill="1" applyBorder="1" applyAlignment="1">
      <alignment horizontal="right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177" fontId="3" fillId="2" borderId="7" xfId="1" applyNumberFormat="1" applyFont="1" applyFill="1" applyBorder="1" applyAlignment="1">
      <alignment horizontal="right"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horizontal="center" vertical="center"/>
    </xf>
    <xf numFmtId="178" fontId="3" fillId="2" borderId="7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/>
    </xf>
    <xf numFmtId="178" fontId="3" fillId="0" borderId="15" xfId="1" applyNumberFormat="1" applyFont="1" applyFill="1" applyBorder="1" applyAlignment="1">
      <alignment horizontal="right" vertical="center"/>
    </xf>
    <xf numFmtId="177" fontId="24" fillId="2" borderId="1" xfId="1" applyNumberFormat="1" applyFont="1" applyFill="1" applyBorder="1" applyAlignment="1">
      <alignment horizontal="right" vertical="center"/>
    </xf>
    <xf numFmtId="178" fontId="24" fillId="2" borderId="1" xfId="1" applyNumberFormat="1" applyFont="1" applyFill="1" applyBorder="1" applyAlignment="1">
      <alignment horizontal="right" vertical="center"/>
    </xf>
    <xf numFmtId="177" fontId="24" fillId="2" borderId="7" xfId="1" applyNumberFormat="1" applyFont="1" applyFill="1" applyBorder="1" applyAlignment="1">
      <alignment horizontal="right" vertical="center"/>
    </xf>
    <xf numFmtId="178" fontId="24" fillId="2" borderId="7" xfId="1" applyNumberFormat="1" applyFont="1" applyFill="1" applyBorder="1" applyAlignment="1">
      <alignment horizontal="right" vertical="center"/>
    </xf>
    <xf numFmtId="177" fontId="24" fillId="2" borderId="11" xfId="1" applyNumberFormat="1" applyFont="1" applyFill="1" applyBorder="1" applyAlignment="1">
      <alignment horizontal="right" vertical="center"/>
    </xf>
    <xf numFmtId="178" fontId="1" fillId="2" borderId="1" xfId="1" applyNumberFormat="1" applyFont="1" applyFill="1" applyBorder="1" applyAlignment="1">
      <alignment horizontal="right" vertical="center"/>
    </xf>
    <xf numFmtId="0" fontId="25" fillId="2" borderId="6" xfId="1" applyFont="1" applyFill="1" applyBorder="1" applyAlignment="1">
      <alignment vertical="center"/>
    </xf>
    <xf numFmtId="0" fontId="25" fillId="0" borderId="6" xfId="1" applyFont="1" applyFill="1" applyBorder="1" applyAlignment="1">
      <alignment vertical="center"/>
    </xf>
    <xf numFmtId="0" fontId="25" fillId="0" borderId="6" xfId="1" applyFont="1" applyFill="1" applyBorder="1" applyAlignment="1">
      <alignment horizontal="right" vertical="center"/>
    </xf>
    <xf numFmtId="0" fontId="25" fillId="0" borderId="0" xfId="0" applyFont="1"/>
    <xf numFmtId="0" fontId="25" fillId="0" borderId="1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vertical="center"/>
    </xf>
    <xf numFmtId="0" fontId="25" fillId="0" borderId="16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vertical="center" wrapText="1"/>
    </xf>
    <xf numFmtId="177" fontId="25" fillId="0" borderId="1" xfId="1" applyNumberFormat="1" applyFont="1" applyFill="1" applyBorder="1" applyAlignment="1">
      <alignment horizontal="right" vertical="center"/>
    </xf>
    <xf numFmtId="0" fontId="25" fillId="2" borderId="1" xfId="1" applyFont="1" applyFill="1" applyBorder="1" applyAlignment="1">
      <alignment horizontal="center" vertical="center"/>
    </xf>
    <xf numFmtId="178" fontId="25" fillId="0" borderId="1" xfId="1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horizontal="left" vertical="center"/>
    </xf>
    <xf numFmtId="178" fontId="25" fillId="2" borderId="1" xfId="1" applyNumberFormat="1" applyFont="1" applyFill="1" applyBorder="1" applyAlignment="1">
      <alignment horizontal="right" vertical="center"/>
    </xf>
    <xf numFmtId="177" fontId="25" fillId="2" borderId="1" xfId="1" applyNumberFormat="1" applyFont="1" applyFill="1" applyBorder="1" applyAlignment="1">
      <alignment horizontal="right" vertical="center"/>
    </xf>
    <xf numFmtId="0" fontId="25" fillId="0" borderId="11" xfId="1" applyFont="1" applyFill="1" applyBorder="1" applyAlignment="1">
      <alignment vertical="center" wrapText="1"/>
    </xf>
    <xf numFmtId="0" fontId="25" fillId="0" borderId="11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vertical="center" wrapText="1"/>
    </xf>
    <xf numFmtId="0" fontId="3" fillId="0" borderId="2" xfId="1" applyFont="1" applyFill="1" applyBorder="1"/>
    <xf numFmtId="0" fontId="8" fillId="0" borderId="2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49" fontId="3" fillId="0" borderId="32" xfId="1" applyNumberFormat="1" applyFont="1" applyFill="1" applyBorder="1" applyAlignment="1">
      <alignment horizontal="left"/>
    </xf>
    <xf numFmtId="0" fontId="3" fillId="0" borderId="32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9" fontId="3" fillId="0" borderId="31" xfId="1" applyNumberFormat="1" applyFont="1" applyFill="1" applyBorder="1" applyAlignment="1">
      <alignment horizontal="left"/>
    </xf>
    <xf numFmtId="0" fontId="3" fillId="0" borderId="31" xfId="1" applyFont="1" applyFill="1" applyBorder="1" applyAlignment="1">
      <alignment horizontal="left"/>
    </xf>
    <xf numFmtId="14" fontId="3" fillId="0" borderId="31" xfId="1" applyNumberFormat="1" applyFont="1" applyFill="1" applyBorder="1" applyAlignment="1">
      <alignment horizontal="left"/>
    </xf>
    <xf numFmtId="0" fontId="8" fillId="0" borderId="0" xfId="1" applyFont="1" applyFill="1" applyBorder="1"/>
    <xf numFmtId="0" fontId="3" fillId="0" borderId="0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/>
    </xf>
    <xf numFmtId="0" fontId="8" fillId="0" borderId="8" xfId="1" applyFont="1" applyFill="1" applyBorder="1"/>
    <xf numFmtId="0" fontId="3" fillId="0" borderId="33" xfId="1" applyFont="1" applyFill="1" applyBorder="1" applyAlignment="1">
      <alignment horizontal="center" vertical="center"/>
    </xf>
    <xf numFmtId="49" fontId="3" fillId="0" borderId="34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49" fontId="3" fillId="0" borderId="35" xfId="1" applyNumberFormat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78" fontId="3" fillId="2" borderId="1" xfId="1" applyNumberFormat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00FFFF"/>
      <rgbColor rgb="00808080"/>
      <rgbColor rgb="00FFFFFF"/>
      <rgbColor rgb="0080FF00"/>
      <rgbColor rgb="0080FFFF"/>
      <rgbColor rgb="00F0F0F0"/>
      <rgbColor rgb="00A0A0A0"/>
      <rgbColor rgb="0099A8AC"/>
      <rgbColor rgb="00D8E9EC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showGridLines="0" showZeros="0" topLeftCell="A7" zoomScaleNormal="100" zoomScalePageLayoutView="60" workbookViewId="0">
      <selection activeCell="B26" sqref="B26"/>
    </sheetView>
  </sheetViews>
  <sheetFormatPr defaultColWidth="8" defaultRowHeight="14.25"/>
  <cols>
    <col min="1" max="1" width="6.875" style="1" customWidth="1"/>
    <col min="2" max="2" width="39.875" style="1" customWidth="1"/>
    <col min="3" max="3" width="8" style="1"/>
    <col min="4" max="4" width="2.375" style="1" customWidth="1"/>
    <col min="5" max="5" width="1.625" style="1" customWidth="1"/>
    <col min="6" max="6" width="0.875" style="1" customWidth="1"/>
    <col min="7" max="7" width="0.5" style="1" customWidth="1"/>
    <col min="8" max="8" width="2.875" style="1" customWidth="1"/>
    <col min="9" max="9" width="13.875" style="1" customWidth="1"/>
    <col min="10" max="11" width="8" style="1"/>
    <col min="12" max="12" width="5.875" style="1" customWidth="1"/>
    <col min="13" max="13" width="4.75" style="1" customWidth="1"/>
    <col min="14" max="18" width="8" style="1"/>
  </cols>
  <sheetData>
    <row r="1" spans="1:18" ht="24.75" customHeight="1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2"/>
      <c r="P1" s="2"/>
      <c r="Q1" s="2"/>
      <c r="R1" s="2"/>
    </row>
    <row r="2" spans="1:18" ht="42.75" customHeight="1">
      <c r="A2" s="263" t="s">
        <v>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1"/>
      <c r="P2" s="261"/>
      <c r="Q2" s="261"/>
      <c r="R2" s="2"/>
    </row>
    <row r="3" spans="1:18" ht="43.5" customHeight="1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"/>
      <c r="P3" s="2"/>
      <c r="Q3" s="2"/>
      <c r="R3" s="2"/>
    </row>
    <row r="4" spans="1:18" ht="24.75" customHeight="1">
      <c r="A4" s="122"/>
      <c r="B4" s="123" t="s">
        <v>2</v>
      </c>
      <c r="C4" s="124"/>
      <c r="D4" s="125"/>
      <c r="E4" s="125"/>
      <c r="F4" s="125"/>
      <c r="G4" s="125"/>
      <c r="H4" s="125"/>
      <c r="I4" s="125" t="s">
        <v>3</v>
      </c>
      <c r="J4" s="126">
        <v>0</v>
      </c>
      <c r="K4" s="125" t="s">
        <v>4</v>
      </c>
      <c r="L4" s="127">
        <v>0</v>
      </c>
      <c r="M4" s="125" t="s">
        <v>5</v>
      </c>
      <c r="N4" s="126">
        <v>0</v>
      </c>
      <c r="O4" s="125" t="s">
        <v>6</v>
      </c>
      <c r="P4" s="125"/>
      <c r="Q4" s="125"/>
      <c r="R4" s="125"/>
    </row>
    <row r="5" spans="1:18" ht="24.75" customHeight="1">
      <c r="A5" s="128" t="s">
        <v>7</v>
      </c>
      <c r="B5" s="123" t="s">
        <v>8</v>
      </c>
      <c r="C5" s="129"/>
      <c r="D5" s="130"/>
      <c r="E5" s="130"/>
      <c r="F5" s="130"/>
      <c r="G5" s="130"/>
      <c r="H5" s="130"/>
      <c r="I5" s="130"/>
      <c r="J5" s="130"/>
      <c r="K5" s="130"/>
      <c r="L5" s="130"/>
      <c r="M5" s="125"/>
      <c r="N5" s="125"/>
      <c r="O5" s="125"/>
      <c r="P5" s="125"/>
      <c r="Q5" s="125"/>
      <c r="R5" s="125"/>
    </row>
    <row r="6" spans="1:18" ht="24.75" customHeight="1">
      <c r="A6" s="122"/>
      <c r="B6" s="123" t="s">
        <v>9</v>
      </c>
      <c r="C6" s="129"/>
      <c r="D6" s="125"/>
      <c r="E6" s="125"/>
      <c r="F6" s="125"/>
      <c r="G6" s="125"/>
      <c r="H6" s="125"/>
      <c r="I6" s="125" t="s">
        <v>10</v>
      </c>
      <c r="J6" s="126">
        <v>0</v>
      </c>
      <c r="K6" s="125" t="s">
        <v>4</v>
      </c>
      <c r="L6" s="126">
        <v>0</v>
      </c>
      <c r="M6" s="125" t="s">
        <v>5</v>
      </c>
      <c r="N6" s="126">
        <v>0</v>
      </c>
      <c r="O6" s="125" t="s">
        <v>6</v>
      </c>
      <c r="P6" s="125"/>
      <c r="Q6" s="125"/>
      <c r="R6" s="125"/>
    </row>
    <row r="7" spans="1:18" ht="24.75" customHeight="1">
      <c r="A7" s="3"/>
      <c r="B7" s="2" t="s">
        <v>11</v>
      </c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24.75" customHeight="1">
      <c r="A8" s="128" t="s">
        <v>12</v>
      </c>
      <c r="B8" s="123" t="s">
        <v>13</v>
      </c>
      <c r="C8" s="129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</row>
    <row r="9" spans="1:18" ht="24.75" customHeight="1">
      <c r="A9" s="131"/>
      <c r="B9" s="123"/>
      <c r="C9" s="132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2"/>
      <c r="P9" s="2"/>
      <c r="Q9" s="2"/>
      <c r="R9" s="2"/>
    </row>
    <row r="10" spans="1:18" ht="32.25" customHeight="1">
      <c r="A10" s="5"/>
      <c r="B10" s="123" t="s">
        <v>14</v>
      </c>
      <c r="C10" s="6"/>
      <c r="D10" s="125"/>
      <c r="E10" s="125"/>
      <c r="F10" s="125"/>
      <c r="G10" s="125"/>
      <c r="H10" s="125"/>
      <c r="I10" s="125" t="s">
        <v>15</v>
      </c>
      <c r="J10" s="265"/>
      <c r="K10" s="266"/>
      <c r="L10" s="266"/>
      <c r="M10" s="260" t="s">
        <v>16</v>
      </c>
      <c r="N10" s="260"/>
      <c r="O10" s="261"/>
      <c r="P10" s="261"/>
      <c r="Q10" s="6"/>
      <c r="R10" s="2"/>
    </row>
    <row r="11" spans="1:18" ht="32.25" customHeight="1">
      <c r="A11" s="5"/>
      <c r="B11" s="133" t="s">
        <v>17</v>
      </c>
      <c r="C11" s="7"/>
      <c r="D11" s="125"/>
      <c r="E11" s="125"/>
      <c r="F11" s="125"/>
      <c r="G11" s="125"/>
      <c r="H11" s="125"/>
      <c r="I11" s="125" t="s">
        <v>15</v>
      </c>
      <c r="J11" s="259"/>
      <c r="K11" s="262"/>
      <c r="L11" s="262"/>
      <c r="M11" s="260" t="s">
        <v>16</v>
      </c>
      <c r="N11" s="260"/>
      <c r="O11" s="261"/>
      <c r="P11" s="261"/>
      <c r="Q11" s="7"/>
      <c r="R11" s="2"/>
    </row>
    <row r="12" spans="1:18" ht="32.25" customHeight="1">
      <c r="A12" s="3"/>
      <c r="B12" s="8" t="s">
        <v>18</v>
      </c>
      <c r="C12" s="4"/>
      <c r="D12" s="3"/>
      <c r="E12" s="3"/>
      <c r="F12" s="3"/>
      <c r="G12" s="3"/>
      <c r="H12" s="3"/>
      <c r="I12" s="9" t="s">
        <v>15</v>
      </c>
      <c r="J12" s="255"/>
      <c r="K12" s="256"/>
      <c r="L12" s="256"/>
      <c r="M12" s="257" t="s">
        <v>16</v>
      </c>
      <c r="N12" s="258"/>
      <c r="O12" s="258"/>
      <c r="P12" s="258"/>
      <c r="Q12" s="7"/>
      <c r="R12" s="3"/>
    </row>
    <row r="13" spans="1:18" ht="32.25" customHeight="1">
      <c r="A13" s="5"/>
      <c r="B13" s="133" t="s">
        <v>19</v>
      </c>
      <c r="C13" s="129"/>
      <c r="D13" s="125"/>
      <c r="E13" s="125"/>
      <c r="F13" s="125"/>
      <c r="G13" s="125"/>
      <c r="H13" s="125"/>
      <c r="I13" s="125" t="s">
        <v>15</v>
      </c>
      <c r="J13" s="259"/>
      <c r="K13" s="259"/>
      <c r="L13" s="259"/>
      <c r="M13" s="260" t="s">
        <v>16</v>
      </c>
      <c r="N13" s="261"/>
      <c r="O13" s="261"/>
      <c r="P13" s="261"/>
      <c r="Q13" s="7"/>
      <c r="R13" s="2"/>
    </row>
    <row r="14" spans="1:18" ht="14.25" hidden="1" customHeight="1">
      <c r="A14" s="10"/>
      <c r="B14" s="134"/>
      <c r="C14" s="135"/>
      <c r="D14" s="134"/>
      <c r="E14" s="134"/>
      <c r="F14" s="134"/>
      <c r="G14" s="134"/>
      <c r="H14" s="134"/>
      <c r="I14" s="134"/>
      <c r="J14" s="11"/>
      <c r="K14" s="135"/>
      <c r="L14" s="135"/>
      <c r="M14" s="134"/>
      <c r="N14" s="12"/>
      <c r="O14" s="12"/>
      <c r="P14" s="12"/>
      <c r="Q14" s="13"/>
      <c r="R14" s="12"/>
    </row>
    <row r="15" spans="1:18" ht="15" customHeight="1">
      <c r="A15" s="10"/>
      <c r="B15" s="134"/>
      <c r="C15" s="136"/>
      <c r="D15" s="134"/>
      <c r="E15" s="134"/>
      <c r="F15" s="134"/>
      <c r="G15" s="134"/>
      <c r="H15" s="134"/>
      <c r="I15" s="134"/>
      <c r="J15" s="14"/>
      <c r="K15" s="136"/>
      <c r="L15" s="136"/>
      <c r="M15" s="134"/>
      <c r="N15" s="12"/>
      <c r="O15" s="12"/>
      <c r="P15" s="12"/>
      <c r="Q15" s="15"/>
      <c r="R15" s="12"/>
    </row>
  </sheetData>
  <mergeCells count="10">
    <mergeCell ref="A2:Q2"/>
    <mergeCell ref="A3:N3"/>
    <mergeCell ref="J10:L10"/>
    <mergeCell ref="M10:P10"/>
    <mergeCell ref="J12:L12"/>
    <mergeCell ref="M12:P12"/>
    <mergeCell ref="J13:L13"/>
    <mergeCell ref="M13:P13"/>
    <mergeCell ref="J11:L11"/>
    <mergeCell ref="M11:P11"/>
  </mergeCells>
  <phoneticPr fontId="23" type="noConversion"/>
  <printOptions horizontalCentered="1"/>
  <pageMargins left="0.67" right="0.39370078740157499" top="1.1811023622047201" bottom="0.78740157480314998" header="0.51180999999999999" footer="0.51180999999999999"/>
  <pageSetup paperSize="9" scale="96" pageOrder="overThenDown" orientation="landscape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7"/>
  <sheetViews>
    <sheetView showGridLines="0" showZeros="0" zoomScaleNormal="100" zoomScalePageLayoutView="60" workbookViewId="0">
      <selection activeCell="E13" sqref="E13"/>
    </sheetView>
  </sheetViews>
  <sheetFormatPr defaultColWidth="8" defaultRowHeight="14.25"/>
  <cols>
    <col min="1" max="1" width="23.375" style="1" customWidth="1"/>
    <col min="2" max="6" width="17.25" style="1" customWidth="1"/>
  </cols>
  <sheetData>
    <row r="1" spans="1:6" ht="35.25" customHeight="1">
      <c r="A1" s="269" t="s">
        <v>190</v>
      </c>
      <c r="B1" s="269"/>
      <c r="C1" s="269"/>
      <c r="D1" s="269"/>
      <c r="E1" s="269"/>
      <c r="F1" s="269"/>
    </row>
    <row r="2" spans="1:6" ht="15" customHeight="1">
      <c r="A2" s="59"/>
      <c r="B2" s="59"/>
      <c r="C2" s="59"/>
      <c r="D2" s="59"/>
      <c r="E2" s="274" t="s">
        <v>41</v>
      </c>
      <c r="F2" s="274"/>
    </row>
    <row r="3" spans="1:6" ht="15" customHeight="1">
      <c r="A3" s="138" t="s">
        <v>53</v>
      </c>
      <c r="B3" s="33"/>
      <c r="C3" s="33"/>
      <c r="D3" s="33"/>
      <c r="E3" s="31"/>
      <c r="F3" s="179" t="s">
        <v>54</v>
      </c>
    </row>
    <row r="4" spans="1:6" ht="37.5" customHeight="1">
      <c r="A4" s="34" t="s">
        <v>55</v>
      </c>
      <c r="B4" s="34" t="s">
        <v>84</v>
      </c>
      <c r="C4" s="34" t="s">
        <v>85</v>
      </c>
      <c r="D4" s="34" t="s">
        <v>315</v>
      </c>
      <c r="E4" s="34" t="s">
        <v>84</v>
      </c>
      <c r="F4" s="34" t="s">
        <v>85</v>
      </c>
    </row>
    <row r="5" spans="1:6" ht="22.5" customHeight="1">
      <c r="A5" s="37" t="s">
        <v>191</v>
      </c>
      <c r="B5" s="38">
        <v>0</v>
      </c>
      <c r="C5" s="38">
        <v>0</v>
      </c>
      <c r="D5" s="98" t="s">
        <v>192</v>
      </c>
      <c r="E5" s="38">
        <v>0</v>
      </c>
      <c r="F5" s="38">
        <v>0</v>
      </c>
    </row>
    <row r="6" spans="1:6" ht="22.5" customHeight="1">
      <c r="A6" s="37" t="s">
        <v>88</v>
      </c>
      <c r="B6" s="38">
        <v>0</v>
      </c>
      <c r="C6" s="38">
        <v>0</v>
      </c>
      <c r="D6" s="99" t="s">
        <v>193</v>
      </c>
      <c r="E6" s="51">
        <v>0</v>
      </c>
      <c r="F6" s="51">
        <v>0</v>
      </c>
    </row>
    <row r="7" spans="1:6" ht="22.5" customHeight="1">
      <c r="A7" s="47" t="s">
        <v>90</v>
      </c>
      <c r="B7" s="51">
        <v>0</v>
      </c>
      <c r="C7" s="51">
        <v>0</v>
      </c>
      <c r="D7" s="100" t="s">
        <v>194</v>
      </c>
      <c r="E7" s="54">
        <v>0</v>
      </c>
      <c r="F7" s="54">
        <v>0</v>
      </c>
    </row>
    <row r="8" spans="1:6" ht="22.5" customHeight="1">
      <c r="A8" s="101" t="s">
        <v>69</v>
      </c>
      <c r="B8" s="102" t="s">
        <v>69</v>
      </c>
      <c r="C8" s="58" t="s">
        <v>69</v>
      </c>
      <c r="D8" s="103" t="s">
        <v>195</v>
      </c>
      <c r="E8" s="38">
        <v>0</v>
      </c>
      <c r="F8" s="38">
        <v>0</v>
      </c>
    </row>
    <row r="9" spans="1:6" ht="22.5" customHeight="1">
      <c r="A9" s="37" t="s">
        <v>157</v>
      </c>
      <c r="B9" s="38">
        <v>0</v>
      </c>
      <c r="C9" s="38">
        <v>0</v>
      </c>
      <c r="D9" s="103" t="s">
        <v>96</v>
      </c>
      <c r="E9" s="38">
        <v>0</v>
      </c>
      <c r="F9" s="38">
        <v>0</v>
      </c>
    </row>
    <row r="10" spans="1:6" ht="22.5" customHeight="1">
      <c r="A10" s="37" t="s">
        <v>180</v>
      </c>
      <c r="B10" s="148">
        <f>B5+B6+B7+B9</f>
        <v>0</v>
      </c>
      <c r="C10" s="148">
        <f>C5+C6+C7+C9</f>
        <v>0</v>
      </c>
      <c r="D10" s="104" t="s">
        <v>196</v>
      </c>
      <c r="E10" s="148">
        <f>E5+E7+E8+E9</f>
        <v>0</v>
      </c>
      <c r="F10" s="148">
        <f>F5+F7+F8+F9</f>
        <v>0</v>
      </c>
    </row>
    <row r="11" spans="1:6" ht="22.5" customHeight="1">
      <c r="A11" s="37" t="s">
        <v>181</v>
      </c>
      <c r="B11" s="38">
        <v>0</v>
      </c>
      <c r="C11" s="38">
        <v>0</v>
      </c>
      <c r="D11" s="104" t="s">
        <v>197</v>
      </c>
      <c r="E11" s="38">
        <v>0</v>
      </c>
      <c r="F11" s="38">
        <v>0</v>
      </c>
    </row>
    <row r="12" spans="1:6" ht="22.5" customHeight="1">
      <c r="A12" s="153" t="s">
        <v>182</v>
      </c>
      <c r="B12" s="38">
        <v>0</v>
      </c>
      <c r="C12" s="38">
        <v>0</v>
      </c>
      <c r="D12" s="104" t="s">
        <v>198</v>
      </c>
      <c r="E12" s="38">
        <v>0</v>
      </c>
      <c r="F12" s="38">
        <v>0</v>
      </c>
    </row>
    <row r="13" spans="1:6" ht="22.5" customHeight="1">
      <c r="A13" s="37" t="s">
        <v>183</v>
      </c>
      <c r="B13" s="148">
        <f>B10+B11+B12</f>
        <v>0</v>
      </c>
      <c r="C13" s="148">
        <f>C10+C11+C12</f>
        <v>0</v>
      </c>
      <c r="D13" s="104" t="s">
        <v>199</v>
      </c>
      <c r="E13" s="148">
        <f>E10+E11+E12</f>
        <v>0</v>
      </c>
      <c r="F13" s="148">
        <f>F10+F11+F12</f>
        <v>0</v>
      </c>
    </row>
    <row r="14" spans="1:6" ht="22.5" customHeight="1">
      <c r="A14" s="34" t="s">
        <v>69</v>
      </c>
      <c r="B14" s="86" t="s">
        <v>69</v>
      </c>
      <c r="C14" s="86" t="s">
        <v>69</v>
      </c>
      <c r="D14" s="104" t="s">
        <v>200</v>
      </c>
      <c r="E14" s="192">
        <f>B13-E13</f>
        <v>0</v>
      </c>
      <c r="F14" s="192">
        <f>C13-F13</f>
        <v>0</v>
      </c>
    </row>
    <row r="15" spans="1:6" ht="22.5" customHeight="1">
      <c r="A15" s="37" t="s">
        <v>184</v>
      </c>
      <c r="B15" s="38">
        <v>0</v>
      </c>
      <c r="C15" s="148">
        <f>E15</f>
        <v>0</v>
      </c>
      <c r="D15" s="104" t="s">
        <v>201</v>
      </c>
      <c r="E15" s="192">
        <f>B15+E14</f>
        <v>0</v>
      </c>
      <c r="F15" s="192">
        <f>C15+F14</f>
        <v>0</v>
      </c>
    </row>
    <row r="16" spans="1:6" ht="22.5" customHeight="1">
      <c r="A16" s="34" t="s">
        <v>115</v>
      </c>
      <c r="B16" s="148">
        <f>B13+B15</f>
        <v>0</v>
      </c>
      <c r="C16" s="148">
        <f>C13+C15</f>
        <v>0</v>
      </c>
      <c r="D16" s="105" t="s">
        <v>115</v>
      </c>
      <c r="E16" s="192">
        <f>E13+E15</f>
        <v>0</v>
      </c>
      <c r="F16" s="192">
        <f>F13+F15</f>
        <v>0</v>
      </c>
    </row>
    <row r="17" spans="1:6" ht="15" customHeight="1">
      <c r="A17" s="2"/>
      <c r="B17" s="2"/>
      <c r="C17" s="2"/>
      <c r="D17" s="2"/>
      <c r="E17" s="2"/>
      <c r="F17" s="120" t="s">
        <v>202</v>
      </c>
    </row>
  </sheetData>
  <mergeCells count="2">
    <mergeCell ref="A1:F1"/>
    <mergeCell ref="E2:F2"/>
  </mergeCells>
  <phoneticPr fontId="23" type="noConversion"/>
  <printOptions horizontalCentered="1" verticalCentered="1"/>
  <pageMargins left="0.39370078740157499" right="0.39370078740157499" top="0.39370078740157499" bottom="0.39370078740157499" header="0.51180999999999999" footer="0.51180999999999999"/>
  <pageSetup paperSize="9" scale="85" pageOrder="overThenDown" orientation="landscape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2"/>
  <sheetViews>
    <sheetView showGridLines="0" showZeros="0" topLeftCell="A13" zoomScaleNormal="100" zoomScalePageLayoutView="60" workbookViewId="0">
      <selection activeCell="B3" sqref="B3"/>
    </sheetView>
  </sheetViews>
  <sheetFormatPr defaultColWidth="8" defaultRowHeight="14.25"/>
  <cols>
    <col min="1" max="1" width="22.75" style="1" customWidth="1"/>
    <col min="2" max="3" width="17.125" style="1" customWidth="1"/>
    <col min="4" max="4" width="25.75" style="1" customWidth="1"/>
    <col min="5" max="6" width="17.125" style="1" customWidth="1"/>
  </cols>
  <sheetData>
    <row r="1" spans="1:6" ht="35.25" customHeight="1">
      <c r="A1" s="269" t="s">
        <v>203</v>
      </c>
      <c r="B1" s="269"/>
      <c r="C1" s="269"/>
      <c r="D1" s="269"/>
      <c r="E1" s="269"/>
      <c r="F1" s="269"/>
    </row>
    <row r="2" spans="1:6" ht="15" customHeight="1">
      <c r="A2" s="9"/>
      <c r="B2" s="9"/>
      <c r="C2" s="9"/>
      <c r="D2" s="9"/>
      <c r="E2" s="274" t="s">
        <v>43</v>
      </c>
      <c r="F2" s="274"/>
    </row>
    <row r="3" spans="1:6" ht="15" customHeight="1">
      <c r="A3" s="138" t="s">
        <v>53</v>
      </c>
      <c r="B3" s="33"/>
      <c r="C3" s="33"/>
      <c r="D3" s="33"/>
      <c r="E3" s="31"/>
      <c r="F3" s="179" t="s">
        <v>54</v>
      </c>
    </row>
    <row r="4" spans="1:6" ht="37.5" customHeight="1">
      <c r="A4" s="34" t="s">
        <v>55</v>
      </c>
      <c r="B4" s="34" t="s">
        <v>84</v>
      </c>
      <c r="C4" s="34" t="s">
        <v>85</v>
      </c>
      <c r="D4" s="34" t="s">
        <v>55</v>
      </c>
      <c r="E4" s="34" t="s">
        <v>84</v>
      </c>
      <c r="F4" s="34" t="s">
        <v>85</v>
      </c>
    </row>
    <row r="5" spans="1:6" ht="22.5" customHeight="1">
      <c r="A5" s="37" t="s">
        <v>204</v>
      </c>
      <c r="B5" s="38">
        <v>0</v>
      </c>
      <c r="C5" s="38">
        <v>0</v>
      </c>
      <c r="D5" s="106" t="s">
        <v>205</v>
      </c>
      <c r="E5" s="38">
        <v>0</v>
      </c>
      <c r="F5" s="38">
        <v>0</v>
      </c>
    </row>
    <row r="6" spans="1:6" ht="29.25" customHeight="1">
      <c r="A6" s="37" t="s">
        <v>88</v>
      </c>
      <c r="B6" s="38">
        <v>0</v>
      </c>
      <c r="C6" s="38">
        <v>0</v>
      </c>
      <c r="D6" s="107" t="s">
        <v>206</v>
      </c>
      <c r="E6" s="38">
        <v>0</v>
      </c>
      <c r="F6" s="38">
        <v>0</v>
      </c>
    </row>
    <row r="7" spans="1:6" ht="22.5" customHeight="1">
      <c r="A7" s="37" t="s">
        <v>90</v>
      </c>
      <c r="B7" s="51">
        <v>0</v>
      </c>
      <c r="C7" s="51">
        <v>0</v>
      </c>
      <c r="D7" s="106" t="s">
        <v>93</v>
      </c>
      <c r="E7" s="38">
        <v>0</v>
      </c>
      <c r="F7" s="38">
        <v>0</v>
      </c>
    </row>
    <row r="8" spans="1:6" ht="22.5" customHeight="1">
      <c r="A8" s="108" t="s">
        <v>69</v>
      </c>
      <c r="B8" s="64" t="s">
        <v>69</v>
      </c>
      <c r="C8" s="64" t="s">
        <v>69</v>
      </c>
      <c r="D8" s="106" t="s">
        <v>207</v>
      </c>
      <c r="E8" s="38">
        <v>0</v>
      </c>
      <c r="F8" s="38">
        <v>0</v>
      </c>
    </row>
    <row r="9" spans="1:6" ht="22.5" customHeight="1">
      <c r="A9" s="36" t="s">
        <v>69</v>
      </c>
      <c r="B9" s="64" t="s">
        <v>69</v>
      </c>
      <c r="C9" s="64" t="s">
        <v>69</v>
      </c>
      <c r="D9" s="106" t="s">
        <v>208</v>
      </c>
      <c r="E9" s="38">
        <v>0</v>
      </c>
      <c r="F9" s="38">
        <v>0</v>
      </c>
    </row>
    <row r="10" spans="1:6" ht="22.5" customHeight="1">
      <c r="A10" s="36" t="s">
        <v>69</v>
      </c>
      <c r="B10" s="64" t="s">
        <v>69</v>
      </c>
      <c r="C10" s="64" t="s">
        <v>69</v>
      </c>
      <c r="D10" s="106" t="s">
        <v>209</v>
      </c>
      <c r="E10" s="38">
        <v>0</v>
      </c>
      <c r="F10" s="38">
        <v>0</v>
      </c>
    </row>
    <row r="11" spans="1:6" ht="22.5" customHeight="1">
      <c r="A11" s="36" t="s">
        <v>69</v>
      </c>
      <c r="B11" s="64" t="s">
        <v>69</v>
      </c>
      <c r="C11" s="64" t="s">
        <v>69</v>
      </c>
      <c r="D11" s="109" t="s">
        <v>210</v>
      </c>
      <c r="E11" s="51">
        <v>0</v>
      </c>
      <c r="F11" s="51">
        <v>0</v>
      </c>
    </row>
    <row r="12" spans="1:6" ht="22.5" customHeight="1">
      <c r="A12" s="110" t="s">
        <v>69</v>
      </c>
      <c r="B12" s="102" t="s">
        <v>69</v>
      </c>
      <c r="C12" s="102" t="s">
        <v>69</v>
      </c>
      <c r="D12" s="111" t="s">
        <v>211</v>
      </c>
      <c r="E12" s="54">
        <v>0</v>
      </c>
      <c r="F12" s="54">
        <v>0</v>
      </c>
    </row>
    <row r="13" spans="1:6" ht="22.5" customHeight="1">
      <c r="A13" s="37" t="s">
        <v>157</v>
      </c>
      <c r="B13" s="38">
        <v>0</v>
      </c>
      <c r="C13" s="38">
        <v>0</v>
      </c>
      <c r="D13" s="106" t="s">
        <v>212</v>
      </c>
      <c r="E13" s="38">
        <v>0</v>
      </c>
      <c r="F13" s="38">
        <v>0</v>
      </c>
    </row>
    <row r="14" spans="1:6" ht="22.5" customHeight="1">
      <c r="A14" s="37" t="s">
        <v>158</v>
      </c>
      <c r="B14" s="38">
        <v>0</v>
      </c>
      <c r="C14" s="38">
        <v>0</v>
      </c>
      <c r="D14" s="106" t="s">
        <v>213</v>
      </c>
      <c r="E14" s="38">
        <v>0</v>
      </c>
      <c r="F14" s="38">
        <v>0</v>
      </c>
    </row>
    <row r="15" spans="1:6" ht="22.5" customHeight="1">
      <c r="A15" s="37" t="s">
        <v>159</v>
      </c>
      <c r="B15" s="148">
        <f>B5+B6+B7+B13+B14</f>
        <v>0</v>
      </c>
      <c r="C15" s="148">
        <f>C5+C6+C7+C13+C14</f>
        <v>0</v>
      </c>
      <c r="D15" s="37" t="s">
        <v>214</v>
      </c>
      <c r="E15" s="148">
        <f>E5+E6+E7+E8+E9+E10+E11+E12+E13+E14</f>
        <v>0</v>
      </c>
      <c r="F15" s="148">
        <f>F5+F6+F7+F8+F9+F10+F11+F12+F13+F14</f>
        <v>0</v>
      </c>
    </row>
    <row r="16" spans="1:6" ht="22.5" customHeight="1">
      <c r="A16" s="37" t="s">
        <v>160</v>
      </c>
      <c r="B16" s="38">
        <v>0</v>
      </c>
      <c r="C16" s="38">
        <v>0</v>
      </c>
      <c r="D16" s="37" t="s">
        <v>215</v>
      </c>
      <c r="E16" s="38">
        <v>0</v>
      </c>
      <c r="F16" s="38">
        <v>0</v>
      </c>
    </row>
    <row r="17" spans="1:6" ht="22.5" customHeight="1">
      <c r="A17" s="37" t="s">
        <v>161</v>
      </c>
      <c r="B17" s="38">
        <v>0</v>
      </c>
      <c r="C17" s="38">
        <v>0</v>
      </c>
      <c r="D17" s="37" t="s">
        <v>216</v>
      </c>
      <c r="E17" s="112">
        <v>0</v>
      </c>
      <c r="F17" s="112">
        <v>0</v>
      </c>
    </row>
    <row r="18" spans="1:6" ht="22.5" customHeight="1">
      <c r="A18" s="37" t="s">
        <v>162</v>
      </c>
      <c r="B18" s="160">
        <f>B15+B16+B17</f>
        <v>0</v>
      </c>
      <c r="C18" s="160">
        <f>C15+C16+C17</f>
        <v>0</v>
      </c>
      <c r="D18" s="37" t="s">
        <v>217</v>
      </c>
      <c r="E18" s="192">
        <f>E17+E15+E16</f>
        <v>0</v>
      </c>
      <c r="F18" s="192">
        <f>F17+F15+F16</f>
        <v>0</v>
      </c>
    </row>
    <row r="19" spans="1:6" ht="22.5" customHeight="1">
      <c r="A19" s="35" t="s">
        <v>69</v>
      </c>
      <c r="B19" s="102" t="s">
        <v>69</v>
      </c>
      <c r="C19" s="58" t="s">
        <v>69</v>
      </c>
      <c r="D19" s="37" t="s">
        <v>218</v>
      </c>
      <c r="E19" s="192">
        <f>B18-E18</f>
        <v>0</v>
      </c>
      <c r="F19" s="192">
        <f>C18-F18</f>
        <v>0</v>
      </c>
    </row>
    <row r="20" spans="1:6" ht="22.5" customHeight="1">
      <c r="A20" s="37" t="s">
        <v>163</v>
      </c>
      <c r="B20" s="38">
        <v>0</v>
      </c>
      <c r="C20" s="148">
        <f>E20</f>
        <v>0</v>
      </c>
      <c r="D20" s="37" t="s">
        <v>219</v>
      </c>
      <c r="E20" s="192">
        <f>B20+E19</f>
        <v>0</v>
      </c>
      <c r="F20" s="192">
        <f>C20+F19</f>
        <v>0</v>
      </c>
    </row>
    <row r="21" spans="1:6" ht="22.5" customHeight="1">
      <c r="A21" s="34" t="s">
        <v>115</v>
      </c>
      <c r="B21" s="148">
        <f>B18+B20</f>
        <v>0</v>
      </c>
      <c r="C21" s="148">
        <f>C18+C20</f>
        <v>0</v>
      </c>
      <c r="D21" s="34" t="s">
        <v>115</v>
      </c>
      <c r="E21" s="148">
        <f>E18+E20</f>
        <v>0</v>
      </c>
      <c r="F21" s="148">
        <f>F18+F20</f>
        <v>0</v>
      </c>
    </row>
    <row r="22" spans="1:6" ht="15" customHeight="1">
      <c r="A22" s="2"/>
      <c r="B22" s="2"/>
      <c r="C22" s="2"/>
      <c r="D22" s="2"/>
      <c r="E22" s="2"/>
      <c r="F22" s="120" t="s">
        <v>220</v>
      </c>
    </row>
  </sheetData>
  <mergeCells count="2">
    <mergeCell ref="A1:F1"/>
    <mergeCell ref="E2:F2"/>
  </mergeCells>
  <phoneticPr fontId="23" type="noConversion"/>
  <printOptions horizontalCentered="1"/>
  <pageMargins left="0.78740157480314998" right="0.78740157480314998" top="1.1811023622047201" bottom="0.78740157480314998" header="0.51180999999999999" footer="0.51180999999999999"/>
  <pageSetup paperSize="9" scale="85" pageOrder="overThenDown" orientation="landscape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showGridLines="0" showZeros="0" zoomScaleNormal="100" zoomScalePageLayoutView="60" workbookViewId="0">
      <selection activeCell="E18" sqref="E18"/>
    </sheetView>
  </sheetViews>
  <sheetFormatPr defaultColWidth="8" defaultRowHeight="14.25"/>
  <cols>
    <col min="1" max="1" width="22.5" style="1" customWidth="1"/>
    <col min="2" max="6" width="19.875" style="1" customWidth="1"/>
  </cols>
  <sheetData>
    <row r="1" spans="1:6" ht="35.25" customHeight="1">
      <c r="A1" s="269" t="s">
        <v>221</v>
      </c>
      <c r="B1" s="269"/>
      <c r="C1" s="269"/>
      <c r="D1" s="269"/>
      <c r="E1" s="269"/>
      <c r="F1" s="269"/>
    </row>
    <row r="2" spans="1:6" ht="15" customHeight="1">
      <c r="A2" s="9"/>
      <c r="B2" s="9"/>
      <c r="C2" s="9"/>
      <c r="D2" s="9"/>
      <c r="E2" s="274" t="s">
        <v>45</v>
      </c>
      <c r="F2" s="274"/>
    </row>
    <row r="3" spans="1:6" ht="15" customHeight="1">
      <c r="A3" s="138" t="s">
        <v>53</v>
      </c>
      <c r="B3" s="33"/>
      <c r="C3" s="33"/>
      <c r="D3" s="33"/>
      <c r="E3" s="31"/>
      <c r="F3" s="179" t="s">
        <v>54</v>
      </c>
    </row>
    <row r="4" spans="1:6" ht="37.5" customHeight="1">
      <c r="A4" s="34" t="s">
        <v>55</v>
      </c>
      <c r="B4" s="34" t="s">
        <v>84</v>
      </c>
      <c r="C4" s="34" t="s">
        <v>85</v>
      </c>
      <c r="D4" s="34" t="s">
        <v>55</v>
      </c>
      <c r="E4" s="34" t="s">
        <v>84</v>
      </c>
      <c r="F4" s="34" t="s">
        <v>85</v>
      </c>
    </row>
    <row r="5" spans="1:6" ht="22.5" customHeight="1">
      <c r="A5" s="37" t="s">
        <v>222</v>
      </c>
      <c r="B5" s="38">
        <v>11228073.220000001</v>
      </c>
      <c r="C5" s="38">
        <v>12654436.76</v>
      </c>
      <c r="D5" s="106" t="s">
        <v>223</v>
      </c>
      <c r="E5" s="38">
        <v>2805049.51</v>
      </c>
      <c r="F5" s="38">
        <v>3410954.82</v>
      </c>
    </row>
    <row r="6" spans="1:6" ht="22.5" customHeight="1">
      <c r="A6" s="37" t="s">
        <v>88</v>
      </c>
      <c r="B6" s="38">
        <v>66022.95</v>
      </c>
      <c r="C6" s="38">
        <v>60000</v>
      </c>
      <c r="D6" s="106" t="s">
        <v>224</v>
      </c>
      <c r="E6" s="38">
        <v>6260426.6799999997</v>
      </c>
      <c r="F6" s="38">
        <v>7928865.3600000003</v>
      </c>
    </row>
    <row r="7" spans="1:6" ht="22.5" customHeight="1">
      <c r="A7" s="37" t="s">
        <v>90</v>
      </c>
      <c r="B7" s="38">
        <v>0</v>
      </c>
      <c r="C7" s="38">
        <v>0</v>
      </c>
      <c r="D7" s="34" t="s">
        <v>69</v>
      </c>
      <c r="E7" s="38"/>
      <c r="F7" s="86" t="s">
        <v>69</v>
      </c>
    </row>
    <row r="8" spans="1:6" ht="22.5" customHeight="1">
      <c r="A8" s="37" t="s">
        <v>157</v>
      </c>
      <c r="B8" s="38">
        <v>547.72</v>
      </c>
      <c r="C8" s="38">
        <v>500</v>
      </c>
      <c r="D8" s="106" t="s">
        <v>188</v>
      </c>
      <c r="E8" s="38">
        <v>0</v>
      </c>
      <c r="F8" s="38">
        <v>0</v>
      </c>
    </row>
    <row r="9" spans="1:6" ht="22.5" customHeight="1">
      <c r="A9" s="37" t="s">
        <v>180</v>
      </c>
      <c r="B9" s="148">
        <f>B5+B6+B7+B8</f>
        <v>11294643.890000001</v>
      </c>
      <c r="C9" s="148">
        <f>C5+C6+C7+C8</f>
        <v>12714936.76</v>
      </c>
      <c r="D9" s="106" t="s">
        <v>142</v>
      </c>
      <c r="E9" s="192">
        <f>E5+E6+E8</f>
        <v>9065476.1899999995</v>
      </c>
      <c r="F9" s="192">
        <f>F5+F6+F8</f>
        <v>11339820.18</v>
      </c>
    </row>
    <row r="10" spans="1:6" ht="22.5" customHeight="1">
      <c r="A10" s="37" t="s">
        <v>181</v>
      </c>
      <c r="B10" s="38">
        <v>0</v>
      </c>
      <c r="C10" s="38">
        <v>0</v>
      </c>
      <c r="D10" s="106" t="s">
        <v>143</v>
      </c>
      <c r="E10" s="112">
        <v>0</v>
      </c>
      <c r="F10" s="112">
        <v>0</v>
      </c>
    </row>
    <row r="11" spans="1:6" ht="22.5" customHeight="1">
      <c r="A11" s="37" t="s">
        <v>182</v>
      </c>
      <c r="B11" s="38">
        <v>0</v>
      </c>
      <c r="C11" s="38">
        <v>0</v>
      </c>
      <c r="D11" s="106" t="s">
        <v>144</v>
      </c>
      <c r="E11" s="112">
        <v>0</v>
      </c>
      <c r="F11" s="112">
        <v>0</v>
      </c>
    </row>
    <row r="12" spans="1:6" ht="22.5" customHeight="1">
      <c r="A12" s="37" t="s">
        <v>183</v>
      </c>
      <c r="B12" s="148">
        <f>B9+B10+B11</f>
        <v>11294643.890000001</v>
      </c>
      <c r="C12" s="148">
        <f>C9+C10+C11</f>
        <v>12714936.76</v>
      </c>
      <c r="D12" s="106" t="s">
        <v>145</v>
      </c>
      <c r="E12" s="192">
        <f>E9+E10+E11</f>
        <v>9065476.1899999995</v>
      </c>
      <c r="F12" s="192">
        <f>F9+F10+F11</f>
        <v>11339820.18</v>
      </c>
    </row>
    <row r="13" spans="1:6" ht="22.5" customHeight="1">
      <c r="A13" s="34" t="s">
        <v>69</v>
      </c>
      <c r="B13" s="86" t="s">
        <v>69</v>
      </c>
      <c r="C13" s="86" t="s">
        <v>69</v>
      </c>
      <c r="D13" s="106" t="s">
        <v>146</v>
      </c>
      <c r="E13" s="192">
        <f>B12-E12</f>
        <v>2229167.7000000011</v>
      </c>
      <c r="F13" s="192">
        <f>C12-F12</f>
        <v>1375116.58</v>
      </c>
    </row>
    <row r="14" spans="1:6" ht="22.5" customHeight="1">
      <c r="A14" s="37" t="s">
        <v>184</v>
      </c>
      <c r="B14" s="38">
        <v>6765935.21</v>
      </c>
      <c r="C14" s="148">
        <f>E14</f>
        <v>8995102.9100000001</v>
      </c>
      <c r="D14" s="106" t="s">
        <v>147</v>
      </c>
      <c r="E14" s="192">
        <f>B14+E13</f>
        <v>8995102.9100000001</v>
      </c>
      <c r="F14" s="192">
        <f>C14+F13</f>
        <v>10370219.49</v>
      </c>
    </row>
    <row r="15" spans="1:6" ht="22.5" customHeight="1">
      <c r="A15" s="34" t="s">
        <v>115</v>
      </c>
      <c r="B15" s="148">
        <f>B12+B14</f>
        <v>18060579.100000001</v>
      </c>
      <c r="C15" s="148">
        <f>C12+C14</f>
        <v>21710039.670000002</v>
      </c>
      <c r="D15" s="88" t="s">
        <v>115</v>
      </c>
      <c r="E15" s="192">
        <f>E12+E14</f>
        <v>18060579.100000001</v>
      </c>
      <c r="F15" s="192">
        <f>F12+F14</f>
        <v>21710039.670000002</v>
      </c>
    </row>
    <row r="16" spans="1:6" ht="15" customHeight="1">
      <c r="A16" s="2"/>
      <c r="B16" s="2"/>
      <c r="C16" s="2"/>
      <c r="D16" s="2"/>
      <c r="E16" s="2"/>
      <c r="F16" s="120" t="s">
        <v>225</v>
      </c>
    </row>
  </sheetData>
  <mergeCells count="2">
    <mergeCell ref="A1:F1"/>
    <mergeCell ref="E2:F2"/>
  </mergeCells>
  <phoneticPr fontId="23" type="noConversion"/>
  <printOptions horizontalCentered="1"/>
  <pageMargins left="0.99" right="0.39370078740157499" top="1.1811023622047201" bottom="1.1811023622047201" header="0.51180999999999999" footer="0.51180999999999999"/>
  <pageSetup paperSize="9" pageOrder="overThenDown" orientation="landscape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topLeftCell="C1" zoomScaleNormal="100" zoomScalePageLayoutView="60" workbookViewId="0">
      <selection activeCell="F15" sqref="F15"/>
    </sheetView>
  </sheetViews>
  <sheetFormatPr defaultColWidth="8" defaultRowHeight="14.25"/>
  <cols>
    <col min="1" max="1" width="30.25" style="1" customWidth="1"/>
    <col min="2" max="2" width="8" style="1"/>
    <col min="3" max="8" width="21.375" style="1" customWidth="1"/>
  </cols>
  <sheetData>
    <row r="1" spans="1:8" ht="35.25" customHeight="1">
      <c r="A1" s="289" t="s">
        <v>226</v>
      </c>
      <c r="B1" s="289"/>
      <c r="C1" s="289"/>
      <c r="D1" s="289"/>
      <c r="E1" s="289"/>
      <c r="F1" s="289"/>
      <c r="G1" s="289"/>
      <c r="H1" s="289"/>
    </row>
    <row r="2" spans="1:8" ht="15" customHeight="1">
      <c r="A2" s="138" t="s">
        <v>53</v>
      </c>
      <c r="B2" s="193"/>
      <c r="C2" s="193"/>
      <c r="D2" s="194"/>
      <c r="E2" s="194"/>
      <c r="F2" s="194"/>
      <c r="G2" s="194"/>
      <c r="H2" s="31" t="s">
        <v>47</v>
      </c>
    </row>
    <row r="3" spans="1:8" ht="37.5" customHeight="1">
      <c r="A3" s="146" t="s">
        <v>55</v>
      </c>
      <c r="B3" s="146" t="s">
        <v>227</v>
      </c>
      <c r="C3" s="34" t="s">
        <v>84</v>
      </c>
      <c r="D3" s="34" t="s">
        <v>85</v>
      </c>
      <c r="E3" s="34" t="s">
        <v>55</v>
      </c>
      <c r="F3" s="52" t="s">
        <v>227</v>
      </c>
      <c r="G3" s="34" t="s">
        <v>84</v>
      </c>
      <c r="H3" s="34" t="s">
        <v>85</v>
      </c>
    </row>
    <row r="4" spans="1:8" ht="22.5" customHeight="1">
      <c r="A4" s="195" t="s">
        <v>228</v>
      </c>
      <c r="B4" s="34" t="s">
        <v>69</v>
      </c>
      <c r="C4" s="52" t="s">
        <v>69</v>
      </c>
      <c r="D4" s="52" t="s">
        <v>69</v>
      </c>
      <c r="E4" s="195" t="s">
        <v>229</v>
      </c>
      <c r="F4" s="113" t="s">
        <v>69</v>
      </c>
      <c r="G4" s="52" t="s">
        <v>69</v>
      </c>
      <c r="H4" s="52" t="s">
        <v>69</v>
      </c>
    </row>
    <row r="5" spans="1:8" ht="22.5" customHeight="1">
      <c r="A5" s="195" t="s">
        <v>230</v>
      </c>
      <c r="B5" s="35" t="s">
        <v>231</v>
      </c>
      <c r="C5" s="196">
        <f>C6+C7+C8</f>
        <v>88066</v>
      </c>
      <c r="D5" s="197">
        <f>D6+D7+D8</f>
        <v>90441</v>
      </c>
      <c r="E5" s="198" t="s">
        <v>232</v>
      </c>
      <c r="F5" s="144" t="s">
        <v>233</v>
      </c>
      <c r="G5" s="229">
        <v>179605100</v>
      </c>
      <c r="H5" s="151">
        <f>G8</f>
        <v>167998900</v>
      </c>
    </row>
    <row r="6" spans="1:8" ht="22.5" customHeight="1">
      <c r="A6" s="195" t="s">
        <v>234</v>
      </c>
      <c r="B6" s="143" t="s">
        <v>231</v>
      </c>
      <c r="C6" s="228">
        <v>71187</v>
      </c>
      <c r="D6" s="201">
        <v>72845</v>
      </c>
      <c r="E6" s="198" t="s">
        <v>235</v>
      </c>
      <c r="F6" s="170" t="s">
        <v>233</v>
      </c>
      <c r="G6" s="229">
        <v>38947900</v>
      </c>
      <c r="H6" s="199">
        <v>10000000</v>
      </c>
    </row>
    <row r="7" spans="1:8" ht="22.5" customHeight="1">
      <c r="A7" s="195" t="s">
        <v>236</v>
      </c>
      <c r="B7" s="202" t="s">
        <v>231</v>
      </c>
      <c r="C7" s="228">
        <v>69</v>
      </c>
      <c r="D7" s="201">
        <v>65</v>
      </c>
      <c r="E7" s="198" t="s">
        <v>237</v>
      </c>
      <c r="F7" s="170" t="s">
        <v>233</v>
      </c>
      <c r="G7" s="229">
        <v>27341700</v>
      </c>
      <c r="H7" s="199">
        <v>0</v>
      </c>
    </row>
    <row r="8" spans="1:8" ht="22.5" customHeight="1">
      <c r="A8" s="195" t="s">
        <v>238</v>
      </c>
      <c r="B8" s="203" t="s">
        <v>231</v>
      </c>
      <c r="C8" s="228">
        <v>16810</v>
      </c>
      <c r="D8" s="201">
        <v>17531</v>
      </c>
      <c r="E8" s="204" t="s">
        <v>239</v>
      </c>
      <c r="F8" s="170" t="s">
        <v>233</v>
      </c>
      <c r="G8" s="151">
        <f>G5-G6+G7</f>
        <v>167998900</v>
      </c>
      <c r="H8" s="151">
        <f>H5-H6+H7</f>
        <v>157998900</v>
      </c>
    </row>
    <row r="9" spans="1:8" ht="22.5" customHeight="1">
      <c r="A9" s="195" t="s">
        <v>240</v>
      </c>
      <c r="B9" s="143" t="s">
        <v>231</v>
      </c>
      <c r="C9" s="228">
        <v>894</v>
      </c>
      <c r="D9" s="200">
        <v>1276</v>
      </c>
      <c r="E9" s="205" t="s">
        <v>241</v>
      </c>
      <c r="F9" s="170" t="s">
        <v>233</v>
      </c>
      <c r="G9" s="199">
        <v>0</v>
      </c>
      <c r="H9" s="199">
        <v>0</v>
      </c>
    </row>
    <row r="10" spans="1:8" ht="22.5" customHeight="1">
      <c r="A10" s="195" t="s">
        <v>242</v>
      </c>
      <c r="B10" s="143" t="s">
        <v>231</v>
      </c>
      <c r="C10" s="228">
        <v>238</v>
      </c>
      <c r="D10" s="200">
        <v>315</v>
      </c>
      <c r="E10" s="205" t="s">
        <v>243</v>
      </c>
      <c r="F10" s="170" t="s">
        <v>233</v>
      </c>
      <c r="G10" s="43">
        <v>0</v>
      </c>
      <c r="H10" s="43">
        <v>0</v>
      </c>
    </row>
    <row r="11" spans="1:8" ht="22.5" customHeight="1">
      <c r="A11" s="195" t="s">
        <v>244</v>
      </c>
      <c r="B11" s="143" t="s">
        <v>231</v>
      </c>
      <c r="C11" s="228">
        <v>49870</v>
      </c>
      <c r="D11" s="206">
        <v>52413</v>
      </c>
      <c r="E11" s="205" t="s">
        <v>245</v>
      </c>
      <c r="F11" s="170" t="s">
        <v>246</v>
      </c>
      <c r="G11" s="200">
        <v>65266</v>
      </c>
      <c r="H11" s="200">
        <v>68856</v>
      </c>
    </row>
    <row r="12" spans="1:8" ht="22.5" customHeight="1">
      <c r="A12" s="195" t="s">
        <v>247</v>
      </c>
      <c r="B12" s="34" t="s">
        <v>69</v>
      </c>
      <c r="C12" s="52" t="s">
        <v>69</v>
      </c>
      <c r="D12" s="108" t="s">
        <v>69</v>
      </c>
      <c r="E12" s="205" t="s">
        <v>248</v>
      </c>
      <c r="F12" s="170" t="s">
        <v>69</v>
      </c>
      <c r="G12" s="170" t="s">
        <v>69</v>
      </c>
      <c r="H12" s="170" t="s">
        <v>69</v>
      </c>
    </row>
    <row r="13" spans="1:8" ht="22.5" customHeight="1">
      <c r="A13" s="195" t="s">
        <v>249</v>
      </c>
      <c r="B13" s="143" t="s">
        <v>233</v>
      </c>
      <c r="C13" s="229">
        <v>1544737700</v>
      </c>
      <c r="D13" s="199">
        <v>1608803040.98</v>
      </c>
      <c r="E13" s="205" t="s">
        <v>250</v>
      </c>
      <c r="F13" s="170" t="s">
        <v>231</v>
      </c>
      <c r="G13" s="230">
        <v>15024</v>
      </c>
      <c r="H13" s="200">
        <f>H14+H15</f>
        <v>23174</v>
      </c>
    </row>
    <row r="14" spans="1:8" ht="22.5" customHeight="1">
      <c r="A14" s="195" t="s">
        <v>251</v>
      </c>
      <c r="B14" s="143" t="s">
        <v>233</v>
      </c>
      <c r="C14" s="229">
        <v>1838891700</v>
      </c>
      <c r="D14" s="199">
        <v>1835067053.55</v>
      </c>
      <c r="E14" s="205" t="s">
        <v>234</v>
      </c>
      <c r="F14" s="170" t="s">
        <v>231</v>
      </c>
      <c r="G14" s="230">
        <v>8920</v>
      </c>
      <c r="H14" s="200">
        <v>14579</v>
      </c>
    </row>
    <row r="15" spans="1:8" ht="22.5" customHeight="1">
      <c r="A15" s="195" t="s">
        <v>252</v>
      </c>
      <c r="B15" s="143" t="s">
        <v>253</v>
      </c>
      <c r="C15" s="151">
        <f>IF(C14&lt;&gt;0,(C24+G7)/C14*100,0)</f>
        <v>26.493180174232123</v>
      </c>
      <c r="D15" s="207">
        <f>IF(D14&lt;&gt;0,(D24+H7)/D14*100,0)</f>
        <v>25.617645573254315</v>
      </c>
      <c r="E15" s="208" t="s">
        <v>254</v>
      </c>
      <c r="F15" s="170" t="s">
        <v>231</v>
      </c>
      <c r="G15" s="230">
        <v>618</v>
      </c>
      <c r="H15" s="200">
        <v>8595</v>
      </c>
    </row>
    <row r="16" spans="1:8" ht="22.5" customHeight="1">
      <c r="A16" s="195" t="s">
        <v>255</v>
      </c>
      <c r="B16" s="143" t="s">
        <v>253</v>
      </c>
      <c r="C16" s="199">
        <v>20</v>
      </c>
      <c r="D16" s="209">
        <v>20</v>
      </c>
      <c r="E16" s="198" t="s">
        <v>256</v>
      </c>
      <c r="F16" s="170" t="s">
        <v>231</v>
      </c>
      <c r="G16" s="230">
        <v>14862</v>
      </c>
      <c r="H16" s="200">
        <v>14579</v>
      </c>
    </row>
    <row r="17" spans="1:8" ht="22.5" customHeight="1">
      <c r="A17" s="195" t="s">
        <v>257</v>
      </c>
      <c r="B17" s="143" t="s">
        <v>253</v>
      </c>
      <c r="C17" s="199">
        <v>8</v>
      </c>
      <c r="D17" s="209">
        <v>8</v>
      </c>
      <c r="E17" s="198" t="s">
        <v>258</v>
      </c>
      <c r="F17" s="170" t="s">
        <v>69</v>
      </c>
      <c r="G17" s="170" t="s">
        <v>69</v>
      </c>
      <c r="H17" s="170" t="s">
        <v>69</v>
      </c>
    </row>
    <row r="18" spans="1:8" ht="22.5" customHeight="1">
      <c r="A18" s="195" t="s">
        <v>259</v>
      </c>
      <c r="B18" s="202" t="s">
        <v>253</v>
      </c>
      <c r="C18" s="199">
        <v>20</v>
      </c>
      <c r="D18" s="209">
        <v>20</v>
      </c>
      <c r="E18" s="198" t="s">
        <v>249</v>
      </c>
      <c r="F18" s="170" t="s">
        <v>233</v>
      </c>
      <c r="G18" s="231">
        <v>1015643800</v>
      </c>
      <c r="H18" s="199">
        <v>984097535.75999999</v>
      </c>
    </row>
    <row r="19" spans="1:8" ht="22.5" customHeight="1">
      <c r="A19" s="195" t="s">
        <v>260</v>
      </c>
      <c r="B19" s="203" t="s">
        <v>69</v>
      </c>
      <c r="C19" s="64" t="s">
        <v>69</v>
      </c>
      <c r="D19" s="114" t="s">
        <v>69</v>
      </c>
      <c r="E19" s="198" t="s">
        <v>251</v>
      </c>
      <c r="F19" s="170" t="s">
        <v>233</v>
      </c>
      <c r="G19" s="231">
        <v>1015643800</v>
      </c>
      <c r="H19" s="199">
        <v>984097535.75999999</v>
      </c>
    </row>
    <row r="20" spans="1:8" ht="22.5" customHeight="1">
      <c r="A20" s="195" t="s">
        <v>261</v>
      </c>
      <c r="B20" s="143" t="s">
        <v>231</v>
      </c>
      <c r="C20" s="228">
        <v>14667</v>
      </c>
      <c r="D20" s="201">
        <v>15234</v>
      </c>
      <c r="E20" s="198" t="s">
        <v>262</v>
      </c>
      <c r="F20" s="170" t="s">
        <v>253</v>
      </c>
      <c r="G20" s="151">
        <v>26.65</v>
      </c>
      <c r="H20" s="151">
        <v>28</v>
      </c>
    </row>
    <row r="21" spans="1:8" ht="22.5" customHeight="1">
      <c r="A21" s="195" t="s">
        <v>263</v>
      </c>
      <c r="B21" s="35" t="s">
        <v>231</v>
      </c>
      <c r="C21" s="228">
        <v>10731</v>
      </c>
      <c r="D21" s="201">
        <v>11431</v>
      </c>
      <c r="E21" s="198" t="s">
        <v>264</v>
      </c>
      <c r="F21" s="170" t="s">
        <v>69</v>
      </c>
      <c r="G21" s="170" t="s">
        <v>69</v>
      </c>
      <c r="H21" s="170" t="s">
        <v>69</v>
      </c>
    </row>
    <row r="22" spans="1:8" ht="22.5" customHeight="1">
      <c r="A22" s="195" t="s">
        <v>265</v>
      </c>
      <c r="B22" s="210" t="s">
        <v>233</v>
      </c>
      <c r="C22" s="229">
        <v>294154000</v>
      </c>
      <c r="D22" s="209">
        <v>226744233.78999999</v>
      </c>
      <c r="E22" s="198" t="s">
        <v>266</v>
      </c>
      <c r="F22" s="170" t="s">
        <v>231</v>
      </c>
      <c r="G22" s="232">
        <v>217930</v>
      </c>
      <c r="H22" s="200">
        <v>224966</v>
      </c>
    </row>
    <row r="23" spans="1:8" ht="22.5" customHeight="1">
      <c r="A23" s="211" t="s">
        <v>267</v>
      </c>
      <c r="B23" s="110" t="s">
        <v>69</v>
      </c>
      <c r="C23" s="64" t="s">
        <v>69</v>
      </c>
      <c r="D23" s="114" t="s">
        <v>69</v>
      </c>
      <c r="E23" s="204" t="s">
        <v>268</v>
      </c>
      <c r="F23" s="170" t="s">
        <v>231</v>
      </c>
      <c r="G23" s="230">
        <v>117713</v>
      </c>
      <c r="H23" s="200">
        <v>123250</v>
      </c>
    </row>
    <row r="24" spans="1:8" ht="22.5" customHeight="1">
      <c r="A24" s="50" t="s">
        <v>269</v>
      </c>
      <c r="B24" s="210" t="s">
        <v>233</v>
      </c>
      <c r="C24" s="229">
        <v>459839191.29000002</v>
      </c>
      <c r="D24" s="199">
        <v>470100973.81</v>
      </c>
      <c r="E24" s="36" t="s">
        <v>69</v>
      </c>
      <c r="F24" s="36" t="s">
        <v>69</v>
      </c>
      <c r="G24" s="36" t="s">
        <v>69</v>
      </c>
      <c r="H24" s="36" t="s">
        <v>69</v>
      </c>
    </row>
    <row r="25" spans="1:8" ht="15" customHeight="1">
      <c r="A25" s="68"/>
      <c r="B25" s="68"/>
      <c r="C25" s="68"/>
      <c r="D25" s="68"/>
      <c r="E25" s="68"/>
      <c r="F25" s="68"/>
      <c r="G25" s="68"/>
      <c r="H25" s="115" t="s">
        <v>270</v>
      </c>
    </row>
  </sheetData>
  <mergeCells count="1">
    <mergeCell ref="A1:H1"/>
  </mergeCells>
  <phoneticPr fontId="23" type="noConversion"/>
  <printOptions horizontalCentered="1"/>
  <pageMargins left="0.78740157480314998" right="0.78740157480314998" top="1.1811023622047201" bottom="1.1811023622047201" header="0.51180999999999999" footer="0.51180999999999999"/>
  <pageSetup paperSize="9" scale="73" pageOrder="overThenDown" orientation="landscape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showGridLines="0" topLeftCell="C10" zoomScaleNormal="100" zoomScalePageLayoutView="60" workbookViewId="0">
      <selection activeCell="G22" sqref="G22"/>
    </sheetView>
  </sheetViews>
  <sheetFormatPr defaultColWidth="8" defaultRowHeight="14.25"/>
  <cols>
    <col min="1" max="1" width="26.5" style="1" customWidth="1"/>
    <col min="2" max="2" width="8" style="1"/>
    <col min="3" max="8" width="21.375" style="1" customWidth="1"/>
  </cols>
  <sheetData>
    <row r="1" spans="1:8" ht="35.25" customHeight="1">
      <c r="A1" s="269" t="s">
        <v>271</v>
      </c>
      <c r="B1" s="269"/>
      <c r="C1" s="269"/>
      <c r="D1" s="269"/>
      <c r="E1" s="269"/>
      <c r="F1" s="269"/>
      <c r="G1" s="269"/>
      <c r="H1" s="269"/>
    </row>
    <row r="2" spans="1:8" ht="15" customHeight="1">
      <c r="A2" s="138" t="s">
        <v>53</v>
      </c>
      <c r="B2" s="33"/>
      <c r="C2" s="33"/>
      <c r="D2" s="33"/>
      <c r="E2" s="33"/>
      <c r="F2" s="33"/>
      <c r="G2" s="33"/>
      <c r="H2" s="31" t="s">
        <v>49</v>
      </c>
    </row>
    <row r="3" spans="1:8" ht="37.5" customHeight="1">
      <c r="A3" s="34" t="s">
        <v>55</v>
      </c>
      <c r="B3" s="34" t="s">
        <v>227</v>
      </c>
      <c r="C3" s="34" t="s">
        <v>84</v>
      </c>
      <c r="D3" s="34" t="s">
        <v>85</v>
      </c>
      <c r="E3" s="34" t="s">
        <v>55</v>
      </c>
      <c r="F3" s="34" t="s">
        <v>227</v>
      </c>
      <c r="G3" s="34" t="s">
        <v>84</v>
      </c>
      <c r="H3" s="34" t="s">
        <v>85</v>
      </c>
    </row>
    <row r="4" spans="1:8" ht="22.5" customHeight="1">
      <c r="A4" s="212" t="s">
        <v>272</v>
      </c>
      <c r="B4" s="34" t="s">
        <v>69</v>
      </c>
      <c r="C4" s="142" t="s">
        <v>69</v>
      </c>
      <c r="D4" s="142" t="s">
        <v>69</v>
      </c>
      <c r="E4" s="153" t="s">
        <v>273</v>
      </c>
      <c r="F4" s="34" t="s">
        <v>69</v>
      </c>
      <c r="G4" s="142" t="s">
        <v>69</v>
      </c>
      <c r="H4" s="142" t="s">
        <v>69</v>
      </c>
    </row>
    <row r="5" spans="1:8" ht="22.5" customHeight="1">
      <c r="A5" s="116" t="s">
        <v>274</v>
      </c>
      <c r="B5" s="142" t="s">
        <v>231</v>
      </c>
      <c r="C5" s="213">
        <f>C6+C8</f>
        <v>66460</v>
      </c>
      <c r="D5" s="213">
        <f>D6+D8</f>
        <v>65330</v>
      </c>
      <c r="E5" s="153" t="s">
        <v>275</v>
      </c>
      <c r="F5" s="34" t="s">
        <v>231</v>
      </c>
      <c r="G5" s="214">
        <v>0</v>
      </c>
      <c r="H5" s="214">
        <v>0</v>
      </c>
    </row>
    <row r="6" spans="1:8" ht="22.5" customHeight="1">
      <c r="A6" s="212" t="s">
        <v>276</v>
      </c>
      <c r="B6" s="142" t="s">
        <v>231</v>
      </c>
      <c r="C6" s="214">
        <v>45311</v>
      </c>
      <c r="D6" s="214">
        <v>44136</v>
      </c>
      <c r="E6" s="153" t="s">
        <v>277</v>
      </c>
      <c r="F6" s="215" t="s">
        <v>278</v>
      </c>
      <c r="G6" s="160">
        <f>G7+G8</f>
        <v>0</v>
      </c>
      <c r="H6" s="160">
        <f>H7+H8</f>
        <v>0</v>
      </c>
    </row>
    <row r="7" spans="1:8" ht="22.5" customHeight="1">
      <c r="A7" s="216" t="s">
        <v>279</v>
      </c>
      <c r="B7" s="215" t="s">
        <v>231</v>
      </c>
      <c r="C7" s="214">
        <v>0</v>
      </c>
      <c r="D7" s="214">
        <v>0</v>
      </c>
      <c r="E7" s="217" t="s">
        <v>280</v>
      </c>
      <c r="F7" s="170" t="s">
        <v>278</v>
      </c>
      <c r="G7" s="43">
        <v>0</v>
      </c>
      <c r="H7" s="43">
        <v>0</v>
      </c>
    </row>
    <row r="8" spans="1:8" ht="22.5" customHeight="1">
      <c r="A8" s="218" t="s">
        <v>281</v>
      </c>
      <c r="B8" s="190" t="s">
        <v>231</v>
      </c>
      <c r="C8" s="214">
        <v>21149</v>
      </c>
      <c r="D8" s="219">
        <v>21194</v>
      </c>
      <c r="E8" s="220" t="s">
        <v>282</v>
      </c>
      <c r="F8" s="221" t="s">
        <v>278</v>
      </c>
      <c r="G8" s="49">
        <v>0</v>
      </c>
      <c r="H8" s="49">
        <v>0</v>
      </c>
    </row>
    <row r="9" spans="1:8" ht="22.5" customHeight="1">
      <c r="A9" s="218" t="s">
        <v>283</v>
      </c>
      <c r="B9" s="190" t="s">
        <v>231</v>
      </c>
      <c r="C9" s="214">
        <v>56624</v>
      </c>
      <c r="D9" s="219">
        <v>56235</v>
      </c>
      <c r="E9" s="50" t="s">
        <v>284</v>
      </c>
      <c r="F9" s="142" t="s">
        <v>69</v>
      </c>
      <c r="G9" s="155" t="s">
        <v>69</v>
      </c>
      <c r="H9" s="155" t="s">
        <v>69</v>
      </c>
    </row>
    <row r="10" spans="1:8" ht="22.5" customHeight="1">
      <c r="A10" s="218" t="s">
        <v>285</v>
      </c>
      <c r="B10" s="190" t="s">
        <v>69</v>
      </c>
      <c r="C10" s="155" t="s">
        <v>69</v>
      </c>
      <c r="D10" s="222" t="s">
        <v>69</v>
      </c>
      <c r="E10" s="50" t="s">
        <v>286</v>
      </c>
      <c r="F10" s="142" t="s">
        <v>231</v>
      </c>
      <c r="G10" s="214">
        <v>0</v>
      </c>
      <c r="H10" s="214">
        <v>0</v>
      </c>
    </row>
    <row r="11" spans="1:8" ht="22.5" customHeight="1">
      <c r="A11" s="73" t="s">
        <v>287</v>
      </c>
      <c r="B11" s="190" t="s">
        <v>233</v>
      </c>
      <c r="C11" s="233">
        <v>2217370000</v>
      </c>
      <c r="D11" s="168">
        <v>3121915091.71</v>
      </c>
      <c r="E11" s="56" t="s">
        <v>288</v>
      </c>
      <c r="F11" s="142" t="s">
        <v>289</v>
      </c>
      <c r="G11" s="148">
        <v>0</v>
      </c>
      <c r="H11" s="148">
        <v>0</v>
      </c>
    </row>
    <row r="12" spans="1:8" ht="22.5" customHeight="1">
      <c r="A12" s="117" t="s">
        <v>290</v>
      </c>
      <c r="B12" s="190" t="s">
        <v>233</v>
      </c>
      <c r="C12" s="233">
        <v>2022380000</v>
      </c>
      <c r="D12" s="167">
        <v>2882702620.7199998</v>
      </c>
      <c r="E12" s="142" t="s">
        <v>69</v>
      </c>
      <c r="F12" s="142" t="s">
        <v>69</v>
      </c>
      <c r="G12" s="142" t="s">
        <v>69</v>
      </c>
      <c r="H12" s="142" t="s">
        <v>69</v>
      </c>
    </row>
    <row r="13" spans="1:8" ht="22.5" customHeight="1">
      <c r="A13" s="218" t="s">
        <v>291</v>
      </c>
      <c r="B13" s="190" t="s">
        <v>233</v>
      </c>
      <c r="C13" s="167">
        <v>0</v>
      </c>
      <c r="D13" s="167">
        <v>0</v>
      </c>
      <c r="E13" s="142" t="s">
        <v>69</v>
      </c>
      <c r="F13" s="142" t="s">
        <v>69</v>
      </c>
      <c r="G13" s="142" t="s">
        <v>69</v>
      </c>
      <c r="H13" s="142" t="s">
        <v>69</v>
      </c>
    </row>
    <row r="14" spans="1:8" ht="22.5" customHeight="1">
      <c r="A14" s="218" t="s">
        <v>292</v>
      </c>
      <c r="B14" s="190" t="s">
        <v>233</v>
      </c>
      <c r="C14" s="167">
        <v>0</v>
      </c>
      <c r="D14" s="167">
        <v>0</v>
      </c>
      <c r="E14" s="142" t="s">
        <v>69</v>
      </c>
      <c r="F14" s="142" t="s">
        <v>69</v>
      </c>
      <c r="G14" s="142" t="s">
        <v>69</v>
      </c>
      <c r="H14" s="142" t="s">
        <v>69</v>
      </c>
    </row>
    <row r="15" spans="1:8" ht="22.5" customHeight="1">
      <c r="A15" s="118" t="s">
        <v>293</v>
      </c>
      <c r="B15" s="223" t="s">
        <v>233</v>
      </c>
      <c r="C15" s="167">
        <v>0</v>
      </c>
      <c r="D15" s="167">
        <v>0</v>
      </c>
      <c r="E15" s="215" t="s">
        <v>69</v>
      </c>
      <c r="F15" s="142" t="s">
        <v>69</v>
      </c>
      <c r="G15" s="142" t="s">
        <v>69</v>
      </c>
      <c r="H15" s="142" t="s">
        <v>69</v>
      </c>
    </row>
    <row r="16" spans="1:8" ht="22.5" customHeight="1">
      <c r="A16" s="212" t="s">
        <v>294</v>
      </c>
      <c r="B16" s="142" t="s">
        <v>69</v>
      </c>
      <c r="C16" s="142" t="s">
        <v>69</v>
      </c>
      <c r="D16" s="142" t="s">
        <v>69</v>
      </c>
      <c r="E16" s="224" t="s">
        <v>295</v>
      </c>
      <c r="F16" s="142" t="s">
        <v>69</v>
      </c>
      <c r="G16" s="142" t="s">
        <v>69</v>
      </c>
      <c r="H16" s="142" t="s">
        <v>69</v>
      </c>
    </row>
    <row r="17" spans="1:8" ht="22.5" customHeight="1">
      <c r="A17" s="212" t="s">
        <v>275</v>
      </c>
      <c r="B17" s="142" t="s">
        <v>231</v>
      </c>
      <c r="C17" s="214">
        <v>0</v>
      </c>
      <c r="D17" s="214">
        <v>0</v>
      </c>
      <c r="E17" s="153" t="s">
        <v>275</v>
      </c>
      <c r="F17" s="142" t="s">
        <v>231</v>
      </c>
      <c r="G17" s="214">
        <v>606020</v>
      </c>
      <c r="H17" s="214">
        <v>607860</v>
      </c>
    </row>
    <row r="18" spans="1:8" ht="22.5" customHeight="1">
      <c r="A18" s="216" t="s">
        <v>277</v>
      </c>
      <c r="B18" s="215" t="s">
        <v>278</v>
      </c>
      <c r="C18" s="148">
        <f>C19+C20</f>
        <v>0</v>
      </c>
      <c r="D18" s="148">
        <f>D19+D20</f>
        <v>0</v>
      </c>
      <c r="E18" s="225" t="s">
        <v>277</v>
      </c>
      <c r="F18" s="34" t="s">
        <v>278</v>
      </c>
      <c r="G18" s="160">
        <f>G19+G20</f>
        <v>670</v>
      </c>
      <c r="H18" s="160">
        <f>H19+H20</f>
        <v>770</v>
      </c>
    </row>
    <row r="19" spans="1:8" ht="22.5" customHeight="1">
      <c r="A19" s="119" t="s">
        <v>280</v>
      </c>
      <c r="B19" s="66" t="s">
        <v>289</v>
      </c>
      <c r="C19" s="167">
        <v>0</v>
      </c>
      <c r="D19" s="168">
        <v>0</v>
      </c>
      <c r="E19" s="50" t="s">
        <v>280</v>
      </c>
      <c r="F19" s="226" t="s">
        <v>278</v>
      </c>
      <c r="G19" s="43">
        <v>180</v>
      </c>
      <c r="H19" s="43">
        <v>250</v>
      </c>
    </row>
    <row r="20" spans="1:8" ht="22.5" customHeight="1">
      <c r="A20" s="119" t="s">
        <v>282</v>
      </c>
      <c r="B20" s="66" t="s">
        <v>289</v>
      </c>
      <c r="C20" s="167">
        <v>0</v>
      </c>
      <c r="D20" s="168">
        <v>0</v>
      </c>
      <c r="E20" s="50" t="s">
        <v>282</v>
      </c>
      <c r="F20" s="210" t="s">
        <v>278</v>
      </c>
      <c r="G20" s="43">
        <v>490</v>
      </c>
      <c r="H20" s="43">
        <v>520</v>
      </c>
    </row>
    <row r="21" spans="1:8" ht="22.5" customHeight="1">
      <c r="A21" s="119" t="s">
        <v>284</v>
      </c>
      <c r="B21" s="66" t="s">
        <v>69</v>
      </c>
      <c r="C21" s="142" t="s">
        <v>69</v>
      </c>
      <c r="D21" s="226" t="s">
        <v>69</v>
      </c>
      <c r="E21" s="119" t="s">
        <v>284</v>
      </c>
      <c r="F21" s="36" t="s">
        <v>69</v>
      </c>
      <c r="G21" s="102" t="s">
        <v>69</v>
      </c>
      <c r="H21" s="102" t="s">
        <v>69</v>
      </c>
    </row>
    <row r="22" spans="1:8" ht="22.5" customHeight="1">
      <c r="A22" s="119" t="s">
        <v>286</v>
      </c>
      <c r="B22" s="66" t="s">
        <v>231</v>
      </c>
      <c r="C22" s="214">
        <v>0</v>
      </c>
      <c r="D22" s="219">
        <v>0</v>
      </c>
      <c r="E22" s="117" t="s">
        <v>286</v>
      </c>
      <c r="F22" s="66" t="s">
        <v>231</v>
      </c>
      <c r="G22" s="214">
        <v>599083</v>
      </c>
      <c r="H22" s="214">
        <v>607860</v>
      </c>
    </row>
    <row r="23" spans="1:8" ht="22.5" customHeight="1">
      <c r="A23" s="119" t="s">
        <v>288</v>
      </c>
      <c r="B23" s="66" t="s">
        <v>289</v>
      </c>
      <c r="C23" s="160">
        <v>0</v>
      </c>
      <c r="D23" s="174">
        <v>0</v>
      </c>
      <c r="E23" s="117" t="s">
        <v>288</v>
      </c>
      <c r="F23" s="66" t="s">
        <v>289</v>
      </c>
      <c r="G23" s="160">
        <v>30</v>
      </c>
      <c r="H23" s="160">
        <v>30</v>
      </c>
    </row>
    <row r="24" spans="1:8" ht="15" customHeight="1">
      <c r="A24" s="2"/>
      <c r="B24" s="2"/>
      <c r="C24" s="2"/>
      <c r="D24" s="2"/>
      <c r="E24" s="2"/>
      <c r="F24" s="2"/>
      <c r="G24" s="2"/>
      <c r="H24" s="26" t="s">
        <v>296</v>
      </c>
    </row>
  </sheetData>
  <mergeCells count="1">
    <mergeCell ref="A1:H1"/>
  </mergeCells>
  <phoneticPr fontId="23" type="noConversion"/>
  <printOptions horizontalCentered="1" verticalCentered="1"/>
  <pageMargins left="0.78740157480314998" right="0.78740157480314998" top="1.1811023622047201" bottom="1.1811023622047201" header="0.51180999999999999" footer="0.51180999999999999"/>
  <pageSetup paperSize="9" scale="76" pageOrder="overThenDown" orientation="landscape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3"/>
  <sheetViews>
    <sheetView showGridLines="0" showZeros="0" zoomScaleNormal="100" zoomScalePageLayoutView="60" workbookViewId="0">
      <selection activeCell="C7" sqref="C7"/>
    </sheetView>
  </sheetViews>
  <sheetFormatPr defaultColWidth="8" defaultRowHeight="14.25"/>
  <cols>
    <col min="1" max="1" width="17.875" style="1" customWidth="1"/>
    <col min="2" max="2" width="6.375" style="1" customWidth="1"/>
    <col min="3" max="3" width="10.75" style="1" customWidth="1"/>
    <col min="4" max="4" width="11.375" style="1" customWidth="1"/>
    <col min="5" max="5" width="17.875" style="1" customWidth="1"/>
    <col min="6" max="6" width="4.625" style="1" customWidth="1"/>
    <col min="7" max="8" width="17.875" style="1" customWidth="1"/>
  </cols>
  <sheetData>
    <row r="1" spans="1:8" ht="35.25" customHeight="1">
      <c r="A1" s="290" t="s">
        <v>297</v>
      </c>
      <c r="B1" s="290"/>
      <c r="C1" s="290"/>
      <c r="D1" s="290"/>
      <c r="E1" s="290"/>
      <c r="F1" s="290"/>
      <c r="G1" s="290"/>
      <c r="H1" s="290"/>
    </row>
    <row r="2" spans="1:8" s="237" customFormat="1" ht="12">
      <c r="A2" s="234" t="s">
        <v>53</v>
      </c>
      <c r="B2" s="235"/>
      <c r="C2" s="235"/>
      <c r="D2" s="235"/>
      <c r="E2" s="235"/>
      <c r="F2" s="235"/>
      <c r="G2" s="235"/>
      <c r="H2" s="236" t="s">
        <v>51</v>
      </c>
    </row>
    <row r="3" spans="1:8" s="237" customFormat="1" ht="35.25" customHeight="1">
      <c r="A3" s="238" t="s">
        <v>55</v>
      </c>
      <c r="B3" s="238" t="s">
        <v>227</v>
      </c>
      <c r="C3" s="238" t="s">
        <v>84</v>
      </c>
      <c r="D3" s="238" t="s">
        <v>85</v>
      </c>
      <c r="E3" s="239" t="s">
        <v>55</v>
      </c>
      <c r="F3" s="239" t="s">
        <v>227</v>
      </c>
      <c r="G3" s="238" t="s">
        <v>84</v>
      </c>
      <c r="H3" s="238" t="s">
        <v>85</v>
      </c>
    </row>
    <row r="4" spans="1:8" s="237" customFormat="1" ht="36" customHeight="1">
      <c r="A4" s="240" t="s">
        <v>298</v>
      </c>
      <c r="B4" s="238" t="s">
        <v>69</v>
      </c>
      <c r="C4" s="238" t="s">
        <v>69</v>
      </c>
      <c r="D4" s="241" t="s">
        <v>69</v>
      </c>
      <c r="E4" s="242" t="s">
        <v>299</v>
      </c>
      <c r="F4" s="238" t="s">
        <v>69</v>
      </c>
      <c r="G4" s="238" t="s">
        <v>69</v>
      </c>
      <c r="H4" s="238" t="s">
        <v>69</v>
      </c>
    </row>
    <row r="5" spans="1:8" s="237" customFormat="1" ht="36" customHeight="1">
      <c r="A5" s="243" t="s">
        <v>274</v>
      </c>
      <c r="B5" s="238" t="s">
        <v>231</v>
      </c>
      <c r="C5" s="244">
        <v>0</v>
      </c>
      <c r="D5" s="244">
        <v>0</v>
      </c>
      <c r="E5" s="242" t="s">
        <v>300</v>
      </c>
      <c r="F5" s="238" t="s">
        <v>231</v>
      </c>
      <c r="G5" s="244">
        <v>0</v>
      </c>
      <c r="H5" s="244">
        <v>0</v>
      </c>
    </row>
    <row r="6" spans="1:8" s="237" customFormat="1" ht="36" customHeight="1">
      <c r="A6" s="243" t="s">
        <v>301</v>
      </c>
      <c r="B6" s="238" t="s">
        <v>69</v>
      </c>
      <c r="C6" s="238" t="s">
        <v>69</v>
      </c>
      <c r="D6" s="238" t="s">
        <v>69</v>
      </c>
      <c r="E6" s="242" t="s">
        <v>302</v>
      </c>
      <c r="F6" s="245" t="s">
        <v>233</v>
      </c>
      <c r="G6" s="246">
        <v>0</v>
      </c>
      <c r="H6" s="246">
        <v>0</v>
      </c>
    </row>
    <row r="7" spans="1:8" s="237" customFormat="1" ht="36" customHeight="1">
      <c r="A7" s="243" t="s">
        <v>287</v>
      </c>
      <c r="B7" s="245" t="s">
        <v>233</v>
      </c>
      <c r="C7" s="246">
        <v>0</v>
      </c>
      <c r="D7" s="246">
        <v>0</v>
      </c>
      <c r="E7" s="253" t="s">
        <v>303</v>
      </c>
      <c r="F7" s="238" t="s">
        <v>231</v>
      </c>
      <c r="G7" s="247">
        <v>0</v>
      </c>
      <c r="H7" s="247">
        <v>0</v>
      </c>
    </row>
    <row r="8" spans="1:8" s="237" customFormat="1" ht="36" customHeight="1">
      <c r="A8" s="243" t="s">
        <v>290</v>
      </c>
      <c r="B8" s="245" t="s">
        <v>233</v>
      </c>
      <c r="C8" s="246">
        <v>0</v>
      </c>
      <c r="D8" s="246">
        <v>0</v>
      </c>
      <c r="E8" s="248" t="s">
        <v>304</v>
      </c>
      <c r="F8" s="238" t="s">
        <v>69</v>
      </c>
      <c r="G8" s="238" t="s">
        <v>69</v>
      </c>
      <c r="H8" s="238" t="s">
        <v>69</v>
      </c>
    </row>
    <row r="9" spans="1:8" s="237" customFormat="1" ht="36" customHeight="1">
      <c r="A9" s="243" t="s">
        <v>305</v>
      </c>
      <c r="B9" s="238" t="s">
        <v>231</v>
      </c>
      <c r="C9" s="244">
        <v>0</v>
      </c>
      <c r="D9" s="244">
        <v>0</v>
      </c>
      <c r="E9" s="254" t="s">
        <v>274</v>
      </c>
      <c r="F9" s="238" t="s">
        <v>231</v>
      </c>
      <c r="G9" s="244">
        <v>45311</v>
      </c>
      <c r="H9" s="244">
        <v>44290</v>
      </c>
    </row>
    <row r="10" spans="1:8" s="237" customFormat="1" ht="36" customHeight="1">
      <c r="A10" s="243" t="s">
        <v>306</v>
      </c>
      <c r="B10" s="238" t="s">
        <v>307</v>
      </c>
      <c r="C10" s="244">
        <v>0</v>
      </c>
      <c r="D10" s="244">
        <v>0</v>
      </c>
      <c r="E10" s="254" t="s">
        <v>301</v>
      </c>
      <c r="F10" s="245" t="s">
        <v>233</v>
      </c>
      <c r="G10" s="249">
        <v>2386160000</v>
      </c>
      <c r="H10" s="246">
        <v>2876008353.5999999</v>
      </c>
    </row>
    <row r="11" spans="1:8" s="237" customFormat="1" ht="36" customHeight="1">
      <c r="A11" s="243" t="s">
        <v>308</v>
      </c>
      <c r="B11" s="238" t="s">
        <v>231</v>
      </c>
      <c r="C11" s="244">
        <v>0</v>
      </c>
      <c r="D11" s="244">
        <v>0</v>
      </c>
      <c r="E11" s="254" t="s">
        <v>309</v>
      </c>
      <c r="F11" s="238" t="s">
        <v>310</v>
      </c>
      <c r="G11" s="250">
        <v>4347</v>
      </c>
      <c r="H11" s="244">
        <v>1107</v>
      </c>
    </row>
    <row r="12" spans="1:8" s="237" customFormat="1" ht="36" customHeight="1">
      <c r="A12" s="251" t="s">
        <v>311</v>
      </c>
      <c r="B12" s="252" t="s">
        <v>231</v>
      </c>
      <c r="C12" s="244">
        <v>0</v>
      </c>
      <c r="D12" s="244">
        <v>0</v>
      </c>
      <c r="E12" s="254" t="s">
        <v>312</v>
      </c>
      <c r="F12" s="238" t="s">
        <v>310</v>
      </c>
      <c r="G12" s="250">
        <v>206</v>
      </c>
      <c r="H12" s="244">
        <v>291</v>
      </c>
    </row>
    <row r="13" spans="1:8">
      <c r="A13" s="2"/>
      <c r="B13" s="2"/>
      <c r="C13" s="2"/>
      <c r="D13" s="2"/>
      <c r="E13" s="2"/>
      <c r="F13" s="2"/>
      <c r="G13" s="2"/>
      <c r="H13" s="120" t="s">
        <v>313</v>
      </c>
    </row>
  </sheetData>
  <mergeCells count="1">
    <mergeCell ref="A1:H1"/>
  </mergeCells>
  <phoneticPr fontId="23" type="noConversion"/>
  <printOptions horizontalCentered="1" verticalCentered="1"/>
  <pageMargins left="0.78740157480314998" right="0.78740157480314998" top="1.1811023622047201" bottom="1.1811023622047201" header="0.51180999999999999" footer="0.51180999999999999"/>
  <pageSetup paperSize="9" pageOrder="overThenDown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showGridLines="0" tabSelected="1" zoomScaleNormal="100" zoomScalePageLayoutView="60" workbookViewId="0">
      <selection activeCell="I11" sqref="I11"/>
    </sheetView>
  </sheetViews>
  <sheetFormatPr defaultColWidth="8" defaultRowHeight="14.25"/>
  <cols>
    <col min="1" max="9" width="8" style="1"/>
  </cols>
  <sheetData>
    <row r="1" spans="1:9" ht="24.75" customHeight="1">
      <c r="A1" s="10"/>
      <c r="B1" s="10"/>
      <c r="C1" s="10"/>
      <c r="D1" s="10"/>
      <c r="E1" s="10"/>
      <c r="F1" s="10"/>
      <c r="G1" s="10"/>
      <c r="H1" s="10"/>
      <c r="I1" s="10"/>
    </row>
    <row r="2" spans="1:9" ht="42.75" customHeight="1">
      <c r="A2" s="16"/>
      <c r="B2" s="269" t="s">
        <v>20</v>
      </c>
      <c r="C2" s="269"/>
      <c r="D2" s="269"/>
      <c r="E2" s="269"/>
      <c r="F2" s="269"/>
      <c r="G2" s="269"/>
      <c r="H2" s="269"/>
      <c r="I2" s="17"/>
    </row>
    <row r="3" spans="1:9" ht="43.5" customHeight="1">
      <c r="A3" s="18"/>
      <c r="B3" s="19"/>
      <c r="C3" s="19"/>
      <c r="D3" s="19"/>
      <c r="E3" s="19"/>
      <c r="F3" s="19"/>
      <c r="G3" s="19"/>
      <c r="H3" s="19"/>
      <c r="I3" s="10"/>
    </row>
    <row r="4" spans="1:9" ht="28.5" customHeight="1">
      <c r="A4" s="18"/>
      <c r="B4" s="20"/>
      <c r="C4" s="20"/>
      <c r="D4" s="20"/>
      <c r="E4" s="20"/>
      <c r="F4" s="20"/>
      <c r="G4" s="20"/>
      <c r="H4" s="20"/>
      <c r="I4" s="10"/>
    </row>
    <row r="5" spans="1:9" ht="28.5" customHeight="1">
      <c r="A5" s="21"/>
      <c r="B5" s="21"/>
      <c r="C5" s="261" t="s">
        <v>21</v>
      </c>
      <c r="D5" s="261"/>
      <c r="E5" s="261"/>
      <c r="F5" s="270" t="s">
        <v>316</v>
      </c>
      <c r="G5" s="271"/>
      <c r="H5" s="271"/>
      <c r="I5" s="22"/>
    </row>
    <row r="6" spans="1:9" ht="28.5" customHeight="1">
      <c r="A6" s="21"/>
      <c r="B6" s="21"/>
      <c r="C6" s="261" t="s">
        <v>22</v>
      </c>
      <c r="D6" s="261"/>
      <c r="E6" s="261"/>
      <c r="F6" s="270" t="s">
        <v>317</v>
      </c>
      <c r="G6" s="271"/>
      <c r="H6" s="271"/>
      <c r="I6" s="22"/>
    </row>
    <row r="7" spans="1:9" ht="28.5" customHeight="1">
      <c r="A7" s="21"/>
      <c r="B7" s="21"/>
      <c r="C7" s="261" t="s">
        <v>23</v>
      </c>
      <c r="D7" s="261"/>
      <c r="E7" s="261"/>
      <c r="F7" s="267" t="s">
        <v>318</v>
      </c>
      <c r="G7" s="268"/>
      <c r="H7" s="268"/>
      <c r="I7" s="22"/>
    </row>
    <row r="8" spans="1:9" ht="28.5" customHeight="1">
      <c r="A8" s="21"/>
      <c r="B8" s="21"/>
      <c r="C8" s="261" t="s">
        <v>24</v>
      </c>
      <c r="D8" s="261"/>
      <c r="E8" s="261"/>
      <c r="F8" s="267" t="s">
        <v>319</v>
      </c>
      <c r="G8" s="268"/>
      <c r="H8" s="268"/>
      <c r="I8" s="22"/>
    </row>
    <row r="9" spans="1:9" ht="28.5" customHeight="1">
      <c r="A9" s="21"/>
      <c r="B9" s="21"/>
      <c r="C9" s="261" t="s">
        <v>25</v>
      </c>
      <c r="D9" s="261"/>
      <c r="E9" s="261"/>
      <c r="F9" s="267" t="s">
        <v>321</v>
      </c>
      <c r="G9" s="268"/>
      <c r="H9" s="268"/>
      <c r="I9" s="22"/>
    </row>
    <row r="10" spans="1:9" ht="28.5" customHeight="1">
      <c r="A10" s="21"/>
      <c r="B10" s="21"/>
      <c r="C10" s="261" t="s">
        <v>26</v>
      </c>
      <c r="D10" s="261"/>
      <c r="E10" s="261"/>
      <c r="F10" s="272" t="s">
        <v>320</v>
      </c>
      <c r="G10" s="271"/>
      <c r="H10" s="271"/>
      <c r="I10" s="22"/>
    </row>
    <row r="11" spans="1:9" ht="28.5" customHeight="1">
      <c r="A11" s="18"/>
      <c r="B11" s="18"/>
      <c r="C11" s="23"/>
      <c r="D11" s="23"/>
      <c r="E11" s="18"/>
      <c r="F11" s="18"/>
      <c r="G11" s="18"/>
      <c r="H11" s="18"/>
      <c r="I11" s="10"/>
    </row>
  </sheetData>
  <mergeCells count="13">
    <mergeCell ref="C10:E10"/>
    <mergeCell ref="F10:H10"/>
    <mergeCell ref="C7:E7"/>
    <mergeCell ref="F7:H7"/>
    <mergeCell ref="C8:E8"/>
    <mergeCell ref="F8:H8"/>
    <mergeCell ref="C9:E9"/>
    <mergeCell ref="F9:H9"/>
    <mergeCell ref="B2:H2"/>
    <mergeCell ref="C5:E5"/>
    <mergeCell ref="F5:H5"/>
    <mergeCell ref="C6:E6"/>
    <mergeCell ref="F6:H6"/>
  </mergeCells>
  <phoneticPr fontId="23" type="noConversion"/>
  <printOptions horizontalCentered="1"/>
  <pageMargins left="0.39370078740157499" right="0.39370078740157499" top="1.1811023622047201" bottom="0.78740157480314998" header="0.51180999999999999" footer="0.51180999999999999"/>
  <pageSetup paperSize="9" scale="75" pageOrder="overThenDown" orientation="landscape" errors="blank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showGridLines="0" showZeros="0" zoomScaleNormal="100" zoomScalePageLayoutView="60" workbookViewId="0">
      <selection activeCell="B12" sqref="B12:C12"/>
    </sheetView>
  </sheetViews>
  <sheetFormatPr defaultColWidth="8" defaultRowHeight="14.25"/>
  <cols>
    <col min="1" max="2" width="8" style="1"/>
    <col min="3" max="3" width="63" style="1" customWidth="1"/>
    <col min="4" max="4" width="11.25" style="1" customWidth="1"/>
    <col min="5" max="5" width="8" style="1"/>
  </cols>
  <sheetData>
    <row r="1" spans="1:5" ht="21" customHeight="1">
      <c r="A1" s="10"/>
      <c r="B1" s="10"/>
      <c r="C1" s="10"/>
      <c r="D1" s="10"/>
      <c r="E1" s="10"/>
    </row>
    <row r="2" spans="1:5" ht="42.75" customHeight="1">
      <c r="A2" s="269" t="s">
        <v>27</v>
      </c>
      <c r="B2" s="269"/>
      <c r="C2" s="269"/>
      <c r="D2" s="269"/>
      <c r="E2" s="24"/>
    </row>
    <row r="3" spans="1:5" ht="24.75" customHeight="1">
      <c r="A3" s="25"/>
      <c r="B3" s="25"/>
      <c r="C3" s="25"/>
      <c r="D3" s="25"/>
      <c r="E3" s="25"/>
    </row>
    <row r="4" spans="1:5" ht="24.75" customHeight="1">
      <c r="A4" s="25"/>
      <c r="B4" s="261" t="s">
        <v>28</v>
      </c>
      <c r="C4" s="261"/>
      <c r="D4" s="26" t="s">
        <v>29</v>
      </c>
      <c r="E4" s="27"/>
    </row>
    <row r="5" spans="1:5" ht="24.75" customHeight="1">
      <c r="A5" s="25"/>
      <c r="B5" s="261" t="s">
        <v>30</v>
      </c>
      <c r="C5" s="261"/>
      <c r="D5" s="26" t="s">
        <v>31</v>
      </c>
      <c r="E5" s="27"/>
    </row>
    <row r="6" spans="1:5" ht="24.75" customHeight="1">
      <c r="A6" s="25"/>
      <c r="B6" s="261" t="s">
        <v>32</v>
      </c>
      <c r="C6" s="261"/>
      <c r="D6" s="26" t="s">
        <v>33</v>
      </c>
      <c r="E6" s="27"/>
    </row>
    <row r="7" spans="1:5" ht="24.75" customHeight="1">
      <c r="A7" s="25"/>
      <c r="B7" s="261" t="s">
        <v>34</v>
      </c>
      <c r="C7" s="261"/>
      <c r="D7" s="26" t="s">
        <v>35</v>
      </c>
      <c r="E7" s="27"/>
    </row>
    <row r="8" spans="1:5" ht="24.75" customHeight="1">
      <c r="A8" s="25"/>
      <c r="B8" s="261" t="s">
        <v>36</v>
      </c>
      <c r="C8" s="261"/>
      <c r="D8" s="26" t="s">
        <v>37</v>
      </c>
      <c r="E8" s="27"/>
    </row>
    <row r="9" spans="1:5" ht="24.75" customHeight="1">
      <c r="A9" s="25"/>
      <c r="B9" s="261" t="s">
        <v>38</v>
      </c>
      <c r="C9" s="261"/>
      <c r="D9" s="26" t="s">
        <v>39</v>
      </c>
      <c r="E9" s="27"/>
    </row>
    <row r="10" spans="1:5" ht="24.75" customHeight="1">
      <c r="A10" s="25"/>
      <c r="B10" s="261" t="s">
        <v>40</v>
      </c>
      <c r="C10" s="261"/>
      <c r="D10" s="26" t="s">
        <v>41</v>
      </c>
      <c r="E10" s="27"/>
    </row>
    <row r="11" spans="1:5" ht="24.75" customHeight="1">
      <c r="A11" s="25"/>
      <c r="B11" s="261" t="s">
        <v>42</v>
      </c>
      <c r="C11" s="261"/>
      <c r="D11" s="26" t="s">
        <v>43</v>
      </c>
      <c r="E11" s="27"/>
    </row>
    <row r="12" spans="1:5" ht="24.75" customHeight="1">
      <c r="A12" s="10"/>
      <c r="B12" s="261" t="s">
        <v>44</v>
      </c>
      <c r="C12" s="261"/>
      <c r="D12" s="26" t="s">
        <v>45</v>
      </c>
      <c r="E12" s="27"/>
    </row>
    <row r="13" spans="1:5" ht="24.75" customHeight="1">
      <c r="A13" s="10"/>
      <c r="B13" s="2" t="s">
        <v>46</v>
      </c>
      <c r="C13" s="2"/>
      <c r="D13" s="26" t="s">
        <v>47</v>
      </c>
      <c r="E13" s="27"/>
    </row>
    <row r="14" spans="1:5" ht="24.75" customHeight="1">
      <c r="A14" s="10"/>
      <c r="B14" s="2" t="s">
        <v>48</v>
      </c>
      <c r="C14" s="2"/>
      <c r="D14" s="26" t="s">
        <v>49</v>
      </c>
      <c r="E14" s="27"/>
    </row>
    <row r="15" spans="1:5" ht="24.75" customHeight="1">
      <c r="A15" s="10"/>
      <c r="B15" s="2" t="s">
        <v>50</v>
      </c>
      <c r="C15" s="2"/>
      <c r="D15" s="26" t="s">
        <v>51</v>
      </c>
      <c r="E15" s="27"/>
    </row>
  </sheetData>
  <mergeCells count="10">
    <mergeCell ref="B12:C12"/>
    <mergeCell ref="A2:D2"/>
    <mergeCell ref="B4:C4"/>
    <mergeCell ref="B5:C5"/>
    <mergeCell ref="B6:C6"/>
    <mergeCell ref="B7:C7"/>
    <mergeCell ref="B8:C8"/>
    <mergeCell ref="B9:C9"/>
    <mergeCell ref="B10:C10"/>
    <mergeCell ref="B11:C11"/>
  </mergeCells>
  <phoneticPr fontId="23" type="noConversion"/>
  <printOptions horizontalCentered="1"/>
  <pageMargins left="0.39370078740157499" right="0.39370078740157499" top="1.1811023622047201" bottom="0.78740157480314998" header="0.51180999999999999" footer="0.51180999999999999"/>
  <pageSetup paperSize="9" pageOrder="overThenDown" orientation="landscape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Zeros="0" topLeftCell="A10" zoomScaleNormal="100" zoomScalePageLayoutView="60" workbookViewId="0">
      <pane activePane="bottomRight" state="frozen"/>
      <selection activeCell="B14" sqref="B14"/>
    </sheetView>
  </sheetViews>
  <sheetFormatPr defaultColWidth="8" defaultRowHeight="14.25"/>
  <cols>
    <col min="1" max="1" width="34" style="1" customWidth="1"/>
    <col min="2" max="2" width="20.875" style="1" customWidth="1"/>
    <col min="3" max="7" width="17.625" style="1" customWidth="1"/>
    <col min="8" max="8" width="17.625" style="1" hidden="1" customWidth="1"/>
    <col min="9" max="9" width="9.125" style="1" hidden="1" customWidth="1"/>
    <col min="10" max="10" width="17.625" style="1" customWidth="1"/>
    <col min="11" max="11" width="17.625" customWidth="1"/>
  </cols>
  <sheetData>
    <row r="1" spans="1:10" ht="35.25" customHeight="1">
      <c r="A1" s="263" t="s">
        <v>52</v>
      </c>
      <c r="B1" s="263"/>
      <c r="C1" s="263"/>
      <c r="D1" s="273"/>
      <c r="E1" s="263"/>
      <c r="F1" s="263"/>
      <c r="G1" s="263"/>
      <c r="H1" s="263"/>
      <c r="I1" s="263"/>
      <c r="J1" s="263"/>
    </row>
    <row r="2" spans="1:10" ht="15" customHeight="1">
      <c r="A2" s="137"/>
      <c r="B2" s="137"/>
      <c r="C2" s="137"/>
      <c r="D2" s="3"/>
      <c r="E2" s="137"/>
      <c r="F2" s="28"/>
      <c r="G2" s="28"/>
      <c r="H2" s="28"/>
      <c r="I2" s="274" t="s">
        <v>29</v>
      </c>
      <c r="J2" s="274"/>
    </row>
    <row r="3" spans="1:10" ht="15" customHeight="1">
      <c r="A3" s="138" t="s">
        <v>53</v>
      </c>
      <c r="B3" s="139"/>
      <c r="C3" s="140"/>
      <c r="D3" s="29"/>
      <c r="E3" s="30"/>
      <c r="F3" s="30"/>
      <c r="G3" s="30"/>
      <c r="H3" s="30"/>
      <c r="I3" s="31"/>
      <c r="J3" s="141" t="s">
        <v>54</v>
      </c>
    </row>
    <row r="4" spans="1:10" ht="37.5" customHeight="1">
      <c r="A4" s="142" t="s">
        <v>55</v>
      </c>
      <c r="B4" s="143" t="s">
        <v>56</v>
      </c>
      <c r="C4" s="144" t="s">
        <v>314</v>
      </c>
      <c r="D4" s="144" t="s">
        <v>57</v>
      </c>
      <c r="E4" s="145" t="s">
        <v>58</v>
      </c>
      <c r="F4" s="146" t="s">
        <v>59</v>
      </c>
      <c r="G4" s="146" t="s">
        <v>60</v>
      </c>
      <c r="H4" s="146" t="s">
        <v>61</v>
      </c>
      <c r="I4" s="143" t="s">
        <v>62</v>
      </c>
      <c r="J4" s="144" t="s">
        <v>63</v>
      </c>
    </row>
    <row r="5" spans="1:10" ht="22.5" customHeight="1">
      <c r="A5" s="147" t="s">
        <v>64</v>
      </c>
      <c r="B5" s="148">
        <f>SUM(C5:J5)</f>
        <v>2084389529.0599999</v>
      </c>
      <c r="C5" s="149">
        <v>629856892.53999996</v>
      </c>
      <c r="D5" s="149">
        <v>225561182.97999999</v>
      </c>
      <c r="E5" s="148">
        <v>465376207.94999999</v>
      </c>
      <c r="F5" s="148">
        <v>279328108.82999998</v>
      </c>
      <c r="G5" s="148">
        <v>471552200</v>
      </c>
      <c r="H5" s="148">
        <v>0</v>
      </c>
      <c r="I5" s="150">
        <v>0</v>
      </c>
      <c r="J5" s="151">
        <v>12714936.76</v>
      </c>
    </row>
    <row r="6" spans="1:10" ht="22.5" customHeight="1">
      <c r="A6" s="152" t="s">
        <v>65</v>
      </c>
      <c r="B6" s="148">
        <f>SUM(C6:J6)</f>
        <v>1221048018.6099999</v>
      </c>
      <c r="C6" s="148">
        <v>480100973.81</v>
      </c>
      <c r="D6" s="148">
        <v>24592189.199999999</v>
      </c>
      <c r="E6" s="148">
        <v>275547310.00999999</v>
      </c>
      <c r="F6" s="148">
        <v>276188108.82999998</v>
      </c>
      <c r="G6" s="148">
        <v>151965000</v>
      </c>
      <c r="H6" s="148">
        <v>0</v>
      </c>
      <c r="I6" s="150">
        <v>0</v>
      </c>
      <c r="J6" s="151">
        <v>12654436.76</v>
      </c>
    </row>
    <row r="7" spans="1:10" ht="22.5" customHeight="1">
      <c r="A7" s="152" t="s">
        <v>66</v>
      </c>
      <c r="B7" s="148">
        <f>SUM(C7:J7)</f>
        <v>9536177.5500000007</v>
      </c>
      <c r="C7" s="148">
        <v>800000</v>
      </c>
      <c r="D7" s="148">
        <v>1897801.76</v>
      </c>
      <c r="E7" s="148">
        <v>278375.78999999998</v>
      </c>
      <c r="F7" s="148">
        <v>3000000</v>
      </c>
      <c r="G7" s="148">
        <v>3500000</v>
      </c>
      <c r="H7" s="148">
        <v>0</v>
      </c>
      <c r="I7" s="150">
        <v>0</v>
      </c>
      <c r="J7" s="151">
        <v>60000</v>
      </c>
    </row>
    <row r="8" spans="1:10" ht="22.5" customHeight="1">
      <c r="A8" s="153" t="s">
        <v>67</v>
      </c>
      <c r="B8" s="148">
        <f>SUM(C8:J8)</f>
        <v>682648914.17000008</v>
      </c>
      <c r="C8" s="148">
        <v>0</v>
      </c>
      <c r="D8" s="148">
        <v>199021192.02000001</v>
      </c>
      <c r="E8" s="148">
        <v>167540522.15000001</v>
      </c>
      <c r="F8" s="148">
        <v>0</v>
      </c>
      <c r="G8" s="148">
        <v>316087200</v>
      </c>
      <c r="H8" s="148">
        <v>0</v>
      </c>
      <c r="I8" s="150">
        <v>0</v>
      </c>
      <c r="J8" s="154">
        <v>0</v>
      </c>
    </row>
    <row r="9" spans="1:10" ht="22.5" customHeight="1">
      <c r="A9" s="153" t="s">
        <v>68</v>
      </c>
      <c r="B9" s="148">
        <f>SUM(C9:E9)</f>
        <v>0</v>
      </c>
      <c r="C9" s="148">
        <v>0</v>
      </c>
      <c r="D9" s="148">
        <v>0</v>
      </c>
      <c r="E9" s="148">
        <v>0</v>
      </c>
      <c r="F9" s="155" t="s">
        <v>69</v>
      </c>
      <c r="G9" s="155" t="s">
        <v>69</v>
      </c>
      <c r="H9" s="155" t="s">
        <v>69</v>
      </c>
      <c r="I9" s="155" t="s">
        <v>69</v>
      </c>
      <c r="J9" s="156" t="s">
        <v>69</v>
      </c>
    </row>
    <row r="10" spans="1:10" ht="22.5" customHeight="1">
      <c r="A10" s="153" t="s">
        <v>70</v>
      </c>
      <c r="B10" s="148">
        <f>SUM(C10:J10)</f>
        <v>10500</v>
      </c>
      <c r="C10" s="148">
        <v>0</v>
      </c>
      <c r="D10" s="148">
        <v>0</v>
      </c>
      <c r="E10" s="148">
        <v>0</v>
      </c>
      <c r="F10" s="148">
        <v>10000</v>
      </c>
      <c r="G10" s="148">
        <v>0</v>
      </c>
      <c r="H10" s="148">
        <v>0</v>
      </c>
      <c r="I10" s="150">
        <v>0</v>
      </c>
      <c r="J10" s="154">
        <v>500</v>
      </c>
    </row>
    <row r="11" spans="1:10" ht="22.5" customHeight="1">
      <c r="A11" s="153" t="s">
        <v>71</v>
      </c>
      <c r="B11" s="148">
        <f>C11+D11+E11+F11+I11</f>
        <v>68416918.730000004</v>
      </c>
      <c r="C11" s="148">
        <v>68236918.730000004</v>
      </c>
      <c r="D11" s="148">
        <v>50000</v>
      </c>
      <c r="E11" s="148">
        <v>0</v>
      </c>
      <c r="F11" s="148">
        <v>130000</v>
      </c>
      <c r="G11" s="155" t="s">
        <v>69</v>
      </c>
      <c r="H11" s="155" t="s">
        <v>69</v>
      </c>
      <c r="I11" s="148">
        <v>0</v>
      </c>
      <c r="J11" s="155" t="s">
        <v>69</v>
      </c>
    </row>
    <row r="12" spans="1:10" ht="22.5" customHeight="1">
      <c r="A12" s="153" t="s">
        <v>72</v>
      </c>
      <c r="B12" s="148">
        <f>C12</f>
        <v>0</v>
      </c>
      <c r="C12" s="148">
        <v>0</v>
      </c>
      <c r="D12" s="155" t="s">
        <v>69</v>
      </c>
      <c r="E12" s="155" t="s">
        <v>69</v>
      </c>
      <c r="F12" s="155" t="s">
        <v>69</v>
      </c>
      <c r="G12" s="155" t="s">
        <v>69</v>
      </c>
      <c r="H12" s="155" t="s">
        <v>69</v>
      </c>
      <c r="I12" s="155" t="s">
        <v>69</v>
      </c>
      <c r="J12" s="155" t="s">
        <v>69</v>
      </c>
    </row>
    <row r="13" spans="1:10" ht="22.5" customHeight="1">
      <c r="A13" s="153" t="s">
        <v>73</v>
      </c>
      <c r="B13" s="148">
        <f>C13</f>
        <v>0</v>
      </c>
      <c r="C13" s="148">
        <v>0</v>
      </c>
      <c r="D13" s="155" t="s">
        <v>69</v>
      </c>
      <c r="E13" s="155" t="s">
        <v>69</v>
      </c>
      <c r="F13" s="155" t="s">
        <v>69</v>
      </c>
      <c r="G13" s="155" t="s">
        <v>69</v>
      </c>
      <c r="H13" s="155" t="s">
        <v>69</v>
      </c>
      <c r="I13" s="155" t="s">
        <v>69</v>
      </c>
      <c r="J13" s="156" t="s">
        <v>69</v>
      </c>
    </row>
    <row r="14" spans="1:10" ht="22.5" customHeight="1">
      <c r="A14" s="152" t="s">
        <v>74</v>
      </c>
      <c r="B14" s="148">
        <f>SUM(C14:J14)</f>
        <v>1907227095.5100002</v>
      </c>
      <c r="C14" s="148">
        <v>601085949.69000006</v>
      </c>
      <c r="D14" s="148">
        <v>199071192.02000001</v>
      </c>
      <c r="E14" s="148">
        <v>469557837.72000003</v>
      </c>
      <c r="F14" s="148">
        <v>245477620.41999999</v>
      </c>
      <c r="G14" s="148">
        <v>380694675.48000002</v>
      </c>
      <c r="H14" s="148">
        <v>0</v>
      </c>
      <c r="I14" s="150">
        <v>0</v>
      </c>
      <c r="J14" s="151">
        <v>11339820.18</v>
      </c>
    </row>
    <row r="15" spans="1:10" ht="22.5" customHeight="1">
      <c r="A15" s="152" t="s">
        <v>75</v>
      </c>
      <c r="B15" s="148">
        <f>SUM(C15:J15)</f>
        <v>1858666265.5100002</v>
      </c>
      <c r="C15" s="148">
        <v>593085949.69000006</v>
      </c>
      <c r="D15" s="148">
        <v>199021192.02000001</v>
      </c>
      <c r="E15" s="148">
        <v>469557837.72000003</v>
      </c>
      <c r="F15" s="148">
        <v>244477620.41999999</v>
      </c>
      <c r="G15" s="148">
        <v>341183845.48000002</v>
      </c>
      <c r="H15" s="148">
        <v>0</v>
      </c>
      <c r="I15" s="150">
        <v>0</v>
      </c>
      <c r="J15" s="151">
        <v>11339820.18</v>
      </c>
    </row>
    <row r="16" spans="1:10" ht="22.5" customHeight="1">
      <c r="A16" s="152" t="s">
        <v>76</v>
      </c>
      <c r="B16" s="148">
        <f>SUM(C16:J16)</f>
        <v>21275030</v>
      </c>
      <c r="C16" s="148">
        <v>0</v>
      </c>
      <c r="D16" s="148">
        <v>0</v>
      </c>
      <c r="E16" s="148">
        <v>0</v>
      </c>
      <c r="F16" s="148">
        <v>0</v>
      </c>
      <c r="G16" s="148">
        <v>21275030</v>
      </c>
      <c r="H16" s="148">
        <v>0</v>
      </c>
      <c r="I16" s="150">
        <v>0</v>
      </c>
      <c r="J16" s="154">
        <v>0</v>
      </c>
    </row>
    <row r="17" spans="1:10" ht="22.5" customHeight="1">
      <c r="A17" s="153" t="s">
        <v>77</v>
      </c>
      <c r="B17" s="148">
        <f>C17+D17+E17+F17+I17</f>
        <v>9050000</v>
      </c>
      <c r="C17" s="148">
        <v>8000000</v>
      </c>
      <c r="D17" s="148">
        <v>50000</v>
      </c>
      <c r="E17" s="148">
        <v>0</v>
      </c>
      <c r="F17" s="148">
        <v>1000000</v>
      </c>
      <c r="G17" s="155" t="s">
        <v>69</v>
      </c>
      <c r="H17" s="155" t="s">
        <v>69</v>
      </c>
      <c r="I17" s="148">
        <v>0</v>
      </c>
      <c r="J17" s="155" t="s">
        <v>69</v>
      </c>
    </row>
    <row r="18" spans="1:10" ht="22.5" customHeight="1">
      <c r="A18" s="153" t="s">
        <v>78</v>
      </c>
      <c r="B18" s="148">
        <f>C18</f>
        <v>0</v>
      </c>
      <c r="C18" s="148">
        <v>0</v>
      </c>
      <c r="D18" s="155" t="s">
        <v>69</v>
      </c>
      <c r="E18" s="155" t="s">
        <v>69</v>
      </c>
      <c r="F18" s="155" t="s">
        <v>69</v>
      </c>
      <c r="G18" s="155" t="s">
        <v>69</v>
      </c>
      <c r="H18" s="155" t="s">
        <v>69</v>
      </c>
      <c r="I18" s="155" t="s">
        <v>69</v>
      </c>
      <c r="J18" s="155" t="s">
        <v>69</v>
      </c>
    </row>
    <row r="19" spans="1:10" ht="22.5" customHeight="1">
      <c r="A19" s="153" t="s">
        <v>79</v>
      </c>
      <c r="B19" s="148">
        <f>C19</f>
        <v>0</v>
      </c>
      <c r="C19" s="148">
        <v>0</v>
      </c>
      <c r="D19" s="155" t="s">
        <v>69</v>
      </c>
      <c r="E19" s="155" t="s">
        <v>69</v>
      </c>
      <c r="F19" s="155" t="s">
        <v>69</v>
      </c>
      <c r="G19" s="155" t="s">
        <v>69</v>
      </c>
      <c r="H19" s="155" t="s">
        <v>69</v>
      </c>
      <c r="I19" s="155" t="s">
        <v>69</v>
      </c>
      <c r="J19" s="156" t="s">
        <v>69</v>
      </c>
    </row>
    <row r="20" spans="1:10" ht="22.5" customHeight="1">
      <c r="A20" s="147" t="s">
        <v>80</v>
      </c>
      <c r="B20" s="148">
        <f>SUM(C20:J20)</f>
        <v>177162433.54999998</v>
      </c>
      <c r="C20" s="148">
        <v>28770942.850000001</v>
      </c>
      <c r="D20" s="148">
        <v>26489990.960000001</v>
      </c>
      <c r="E20" s="148">
        <v>-4181629.77</v>
      </c>
      <c r="F20" s="148">
        <v>33850488.409999996</v>
      </c>
      <c r="G20" s="148">
        <v>90857524.519999996</v>
      </c>
      <c r="H20" s="148">
        <v>0</v>
      </c>
      <c r="I20" s="150">
        <v>0</v>
      </c>
      <c r="J20" s="151">
        <v>1375116.58</v>
      </c>
    </row>
    <row r="21" spans="1:10" ht="22.5" customHeight="1">
      <c r="A21" s="152" t="s">
        <v>81</v>
      </c>
      <c r="B21" s="148">
        <f>SUM(C21:J21)</f>
        <v>991211345.75999999</v>
      </c>
      <c r="C21" s="148">
        <v>152724844.52999997</v>
      </c>
      <c r="D21" s="148">
        <v>156049575.22999999</v>
      </c>
      <c r="E21" s="159">
        <v>-1646046.73999999</v>
      </c>
      <c r="F21" s="148">
        <v>279172133.88999999</v>
      </c>
      <c r="G21" s="148">
        <v>394540619.36000001</v>
      </c>
      <c r="H21" s="148">
        <v>0</v>
      </c>
      <c r="I21" s="150">
        <v>0</v>
      </c>
      <c r="J21" s="151">
        <v>10370219.49</v>
      </c>
    </row>
    <row r="22" spans="1:10" ht="15" customHeight="1">
      <c r="A22" s="3"/>
      <c r="B22" s="2"/>
      <c r="C22" s="2"/>
      <c r="D22" s="3"/>
      <c r="E22" s="2"/>
      <c r="F22" s="2"/>
      <c r="G22" s="2"/>
      <c r="H22" s="2"/>
      <c r="I22" s="2"/>
      <c r="J22" s="157" t="s">
        <v>82</v>
      </c>
    </row>
  </sheetData>
  <mergeCells count="2">
    <mergeCell ref="A1:J1"/>
    <mergeCell ref="I2:J2"/>
  </mergeCells>
  <phoneticPr fontId="23" type="noConversion"/>
  <printOptions horizontalCentered="1"/>
  <pageMargins left="0.78740157480314998" right="0.31" top="1.1811023622047201" bottom="0.78740157480314998" header="0.51180999999999999" footer="0.51180999999999999"/>
  <pageSetup paperSize="9" scale="85" pageOrder="overThenDown" orientation="landscape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showGridLines="0" showZeros="0" topLeftCell="A7" zoomScaleNormal="100" zoomScalePageLayoutView="60" workbookViewId="0">
      <pane activePane="bottomRight" state="frozen"/>
      <selection activeCell="C18" sqref="C18"/>
    </sheetView>
  </sheetViews>
  <sheetFormatPr defaultColWidth="8" defaultRowHeight="14.25"/>
  <cols>
    <col min="1" max="1" width="26.875" style="1" customWidth="1"/>
    <col min="2" max="6" width="19.875" style="1" customWidth="1"/>
  </cols>
  <sheetData>
    <row r="1" spans="1:6" ht="35.25" customHeight="1">
      <c r="A1" s="269" t="s">
        <v>83</v>
      </c>
      <c r="B1" s="269"/>
      <c r="C1" s="269"/>
      <c r="D1" s="269"/>
      <c r="E1" s="269"/>
      <c r="F1" s="269"/>
    </row>
    <row r="2" spans="1:6" ht="15" customHeight="1">
      <c r="A2" s="32"/>
      <c r="B2" s="32"/>
      <c r="C2" s="32"/>
      <c r="D2" s="32"/>
      <c r="E2" s="274" t="s">
        <v>31</v>
      </c>
      <c r="F2" s="274"/>
    </row>
    <row r="3" spans="1:6" ht="15" customHeight="1">
      <c r="A3" s="138" t="s">
        <v>53</v>
      </c>
      <c r="B3" s="33"/>
      <c r="C3" s="33"/>
      <c r="D3" s="33"/>
      <c r="E3" s="31"/>
      <c r="F3" s="141" t="s">
        <v>54</v>
      </c>
    </row>
    <row r="4" spans="1:6" ht="37.5" customHeight="1">
      <c r="A4" s="34" t="s">
        <v>55</v>
      </c>
      <c r="B4" s="34" t="s">
        <v>84</v>
      </c>
      <c r="C4" s="34" t="s">
        <v>85</v>
      </c>
      <c r="D4" s="34" t="s">
        <v>55</v>
      </c>
      <c r="E4" s="35" t="s">
        <v>84</v>
      </c>
      <c r="F4" s="36" t="s">
        <v>85</v>
      </c>
    </row>
    <row r="5" spans="1:6" ht="22.5" customHeight="1">
      <c r="A5" s="37" t="s">
        <v>86</v>
      </c>
      <c r="B5" s="167">
        <v>498787091.29000002</v>
      </c>
      <c r="C5" s="38">
        <v>480100973.81</v>
      </c>
      <c r="D5" s="37" t="s">
        <v>87</v>
      </c>
      <c r="E5" s="167">
        <v>513675053.87</v>
      </c>
      <c r="F5" s="40">
        <v>569968029.41999996</v>
      </c>
    </row>
    <row r="6" spans="1:6" ht="22.5" customHeight="1">
      <c r="A6" s="37" t="s">
        <v>88</v>
      </c>
      <c r="B6" s="167">
        <v>1162412.55</v>
      </c>
      <c r="C6" s="38">
        <v>800000</v>
      </c>
      <c r="D6" s="37" t="s">
        <v>89</v>
      </c>
      <c r="E6" s="167">
        <v>2130822.71</v>
      </c>
      <c r="F6" s="41">
        <v>4969105.92</v>
      </c>
    </row>
    <row r="7" spans="1:6" ht="22.5" customHeight="1">
      <c r="A7" s="37" t="s">
        <v>90</v>
      </c>
      <c r="B7" s="167">
        <v>274767</v>
      </c>
      <c r="C7" s="38">
        <v>0</v>
      </c>
      <c r="D7" s="37" t="s">
        <v>91</v>
      </c>
      <c r="E7" s="167">
        <v>0</v>
      </c>
      <c r="F7" s="43">
        <v>0</v>
      </c>
    </row>
    <row r="8" spans="1:6" ht="22.5" customHeight="1">
      <c r="A8" s="37" t="s">
        <v>92</v>
      </c>
      <c r="B8" s="167">
        <v>274767</v>
      </c>
      <c r="C8" s="38">
        <v>0</v>
      </c>
      <c r="D8" s="44" t="s">
        <v>93</v>
      </c>
      <c r="E8" s="167">
        <v>19489495.190000001</v>
      </c>
      <c r="F8" s="40">
        <v>23117920.27</v>
      </c>
    </row>
    <row r="9" spans="1:6" ht="22.5" customHeight="1">
      <c r="A9" s="37" t="s">
        <v>94</v>
      </c>
      <c r="B9" s="167"/>
      <c r="C9" s="38">
        <v>0</v>
      </c>
      <c r="D9" s="34" t="s">
        <v>69</v>
      </c>
      <c r="E9" s="45" t="s">
        <v>69</v>
      </c>
      <c r="F9" s="46" t="s">
        <v>69</v>
      </c>
    </row>
    <row r="10" spans="1:6" ht="22.5" customHeight="1">
      <c r="A10" s="47" t="s">
        <v>95</v>
      </c>
      <c r="B10" s="167">
        <v>5186008.34</v>
      </c>
      <c r="C10" s="38">
        <v>0</v>
      </c>
      <c r="D10" s="37" t="s">
        <v>96</v>
      </c>
      <c r="E10" s="48">
        <v>0</v>
      </c>
      <c r="F10" s="49">
        <v>0</v>
      </c>
    </row>
    <row r="11" spans="1:6" ht="22.5" customHeight="1">
      <c r="A11" s="50" t="s">
        <v>97</v>
      </c>
      <c r="B11" s="167">
        <v>5186008.34</v>
      </c>
      <c r="C11" s="51">
        <v>0</v>
      </c>
      <c r="D11" s="52" t="s">
        <v>69</v>
      </c>
      <c r="E11" s="46" t="s">
        <v>69</v>
      </c>
      <c r="F11" s="46" t="s">
        <v>69</v>
      </c>
    </row>
    <row r="12" spans="1:6" ht="22.5" customHeight="1">
      <c r="A12" s="53" t="s">
        <v>98</v>
      </c>
      <c r="B12" s="167">
        <v>7173966.7999999998</v>
      </c>
      <c r="C12" s="54">
        <v>68236918.730000004</v>
      </c>
      <c r="D12" s="53" t="s">
        <v>99</v>
      </c>
      <c r="E12" s="167">
        <v>7872558.8799999999</v>
      </c>
      <c r="F12" s="55">
        <v>8000000</v>
      </c>
    </row>
    <row r="13" spans="1:6" ht="22.5" customHeight="1">
      <c r="A13" s="37" t="s">
        <v>100</v>
      </c>
      <c r="B13" s="148">
        <f>B5+B6+B7+B9+B10+B12</f>
        <v>512584245.98000002</v>
      </c>
      <c r="C13" s="148">
        <f>C5+C6+C7+C9+C10+C12</f>
        <v>549137892.53999996</v>
      </c>
      <c r="D13" s="37" t="s">
        <v>101</v>
      </c>
      <c r="E13" s="158">
        <f>E5+E7+E8+E10+E12</f>
        <v>541037107.94000006</v>
      </c>
      <c r="F13" s="159">
        <f>F5+F7+F8+F10+F12</f>
        <v>601085949.68999994</v>
      </c>
    </row>
    <row r="14" spans="1:6" ht="22.5" customHeight="1">
      <c r="A14" s="47" t="s">
        <v>102</v>
      </c>
      <c r="B14" s="38">
        <v>99658500</v>
      </c>
      <c r="C14" s="38">
        <v>80719000</v>
      </c>
      <c r="D14" s="47" t="s">
        <v>103</v>
      </c>
      <c r="E14" s="39">
        <v>0</v>
      </c>
      <c r="F14" s="40">
        <v>0</v>
      </c>
    </row>
    <row r="15" spans="1:6" ht="22.5" customHeight="1">
      <c r="A15" s="56" t="s">
        <v>104</v>
      </c>
      <c r="B15" s="38">
        <v>0</v>
      </c>
      <c r="C15" s="48">
        <v>0</v>
      </c>
      <c r="D15" s="56" t="s">
        <v>105</v>
      </c>
      <c r="E15" s="38">
        <v>0</v>
      </c>
      <c r="F15" s="51">
        <v>0</v>
      </c>
    </row>
    <row r="16" spans="1:6" ht="22.5" customHeight="1">
      <c r="A16" s="47" t="s">
        <v>106</v>
      </c>
      <c r="B16" s="38">
        <v>0</v>
      </c>
      <c r="C16" s="38">
        <v>0</v>
      </c>
      <c r="D16" s="47" t="s">
        <v>107</v>
      </c>
      <c r="E16" s="48">
        <v>0</v>
      </c>
      <c r="F16" s="49">
        <v>0</v>
      </c>
    </row>
    <row r="17" spans="1:6" ht="22.5" customHeight="1">
      <c r="A17" s="56" t="s">
        <v>108</v>
      </c>
      <c r="B17" s="38">
        <v>0</v>
      </c>
      <c r="C17" s="48">
        <v>0</v>
      </c>
      <c r="D17" s="56" t="s">
        <v>109</v>
      </c>
      <c r="E17" s="38">
        <v>0</v>
      </c>
      <c r="F17" s="51">
        <v>0</v>
      </c>
    </row>
    <row r="18" spans="1:6" ht="22.5" customHeight="1">
      <c r="A18" s="37" t="s">
        <v>110</v>
      </c>
      <c r="B18" s="148">
        <f>B13+B14+B16</f>
        <v>612242745.98000002</v>
      </c>
      <c r="C18" s="160">
        <f>C13+C14+C16</f>
        <v>629856892.53999996</v>
      </c>
      <c r="D18" s="37" t="s">
        <v>111</v>
      </c>
      <c r="E18" s="158">
        <f>E13+E14+E16</f>
        <v>541037107.94000006</v>
      </c>
      <c r="F18" s="159">
        <f>F13+F14+F16</f>
        <v>601085949.68999994</v>
      </c>
    </row>
    <row r="19" spans="1:6" ht="22.5" customHeight="1">
      <c r="A19" s="34" t="s">
        <v>69</v>
      </c>
      <c r="B19" s="57" t="s">
        <v>69</v>
      </c>
      <c r="C19" s="58" t="s">
        <v>69</v>
      </c>
      <c r="D19" s="37" t="s">
        <v>112</v>
      </c>
      <c r="E19" s="158">
        <f>B18-E18</f>
        <v>71205638.039999962</v>
      </c>
      <c r="F19" s="159">
        <f>C18-F18</f>
        <v>28770942.850000024</v>
      </c>
    </row>
    <row r="20" spans="1:6" ht="22.5" customHeight="1">
      <c r="A20" s="37" t="s">
        <v>113</v>
      </c>
      <c r="B20" s="38">
        <v>52748263.640000001</v>
      </c>
      <c r="C20" s="148">
        <f>E20</f>
        <v>123953901.67999996</v>
      </c>
      <c r="D20" s="37" t="s">
        <v>114</v>
      </c>
      <c r="E20" s="158">
        <f>B20+E19</f>
        <v>123953901.67999996</v>
      </c>
      <c r="F20" s="159">
        <f>C20+F19</f>
        <v>152724844.52999997</v>
      </c>
    </row>
    <row r="21" spans="1:6" ht="22.5" customHeight="1">
      <c r="A21" s="34" t="s">
        <v>115</v>
      </c>
      <c r="B21" s="148">
        <f>B18+B20</f>
        <v>664991009.62</v>
      </c>
      <c r="C21" s="148">
        <f>C18+C20</f>
        <v>753810794.21999991</v>
      </c>
      <c r="D21" s="34" t="s">
        <v>115</v>
      </c>
      <c r="E21" s="158">
        <f>E18+E20</f>
        <v>664991009.62</v>
      </c>
      <c r="F21" s="161">
        <f>F18+F20</f>
        <v>753810794.21999991</v>
      </c>
    </row>
  </sheetData>
  <mergeCells count="2">
    <mergeCell ref="A1:F1"/>
    <mergeCell ref="E2:F2"/>
  </mergeCells>
  <phoneticPr fontId="23" type="noConversion"/>
  <printOptions horizontalCentered="1"/>
  <pageMargins left="0.78740157480314998" right="0.78740157480314998" top="1.1811023622047201" bottom="0.78740157480314998" header="0.51180999999999999" footer="0.51180999999999999"/>
  <pageSetup paperSize="9" scale="85" pageOrder="overThenDown" orientation="landscape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showGridLines="0" zoomScaleNormal="100" zoomScalePageLayoutView="60" workbookViewId="0">
      <selection activeCell="F19" sqref="F19"/>
    </sheetView>
  </sheetViews>
  <sheetFormatPr defaultColWidth="8" defaultRowHeight="14.25"/>
  <cols>
    <col min="1" max="1" width="34.375" style="1" customWidth="1"/>
    <col min="2" max="6" width="20" style="1" customWidth="1"/>
  </cols>
  <sheetData>
    <row r="1" spans="1:6" ht="35.25" customHeight="1">
      <c r="A1" s="269" t="s">
        <v>116</v>
      </c>
      <c r="B1" s="269"/>
      <c r="C1" s="269"/>
      <c r="D1" s="269"/>
      <c r="E1" s="269"/>
      <c r="F1" s="269"/>
    </row>
    <row r="2" spans="1:6" ht="15" customHeight="1">
      <c r="A2" s="59"/>
      <c r="B2" s="59"/>
      <c r="C2" s="59"/>
      <c r="D2" s="59"/>
      <c r="E2" s="274" t="s">
        <v>33</v>
      </c>
      <c r="F2" s="274"/>
    </row>
    <row r="3" spans="1:6" ht="15" customHeight="1">
      <c r="A3" s="162" t="s">
        <v>53</v>
      </c>
      <c r="B3" s="60"/>
      <c r="C3" s="60"/>
      <c r="D3" s="60"/>
      <c r="E3" s="61"/>
      <c r="F3" s="141" t="s">
        <v>54</v>
      </c>
    </row>
    <row r="4" spans="1:6" ht="37.5" customHeight="1">
      <c r="A4" s="36" t="s">
        <v>55</v>
      </c>
      <c r="B4" s="36" t="s">
        <v>84</v>
      </c>
      <c r="C4" s="36" t="s">
        <v>85</v>
      </c>
      <c r="D4" s="36" t="s">
        <v>55</v>
      </c>
      <c r="E4" s="36" t="s">
        <v>84</v>
      </c>
      <c r="F4" s="275" t="s">
        <v>85</v>
      </c>
    </row>
    <row r="5" spans="1:6" ht="22.5" customHeight="1">
      <c r="A5" s="62" t="s">
        <v>117</v>
      </c>
      <c r="B5" s="38">
        <v>25397200</v>
      </c>
      <c r="C5" s="163">
        <v>24592189.199999999</v>
      </c>
      <c r="D5" s="62" t="s">
        <v>118</v>
      </c>
      <c r="E5" s="38">
        <v>152556071</v>
      </c>
      <c r="F5" s="163">
        <v>159732000</v>
      </c>
    </row>
    <row r="6" spans="1:6" ht="22.5" customHeight="1">
      <c r="A6" s="53" t="s">
        <v>119</v>
      </c>
      <c r="B6" s="38">
        <v>663400</v>
      </c>
      <c r="C6" s="164">
        <v>700800</v>
      </c>
      <c r="D6" s="62" t="s">
        <v>120</v>
      </c>
      <c r="E6" s="38">
        <v>46923980.119999997</v>
      </c>
      <c r="F6" s="164">
        <v>39289192.020000003</v>
      </c>
    </row>
    <row r="7" spans="1:6" ht="22.5" customHeight="1">
      <c r="A7" s="63" t="s">
        <v>121</v>
      </c>
      <c r="B7" s="38">
        <v>0</v>
      </c>
      <c r="C7" s="165">
        <v>0</v>
      </c>
      <c r="D7" s="62" t="s">
        <v>122</v>
      </c>
      <c r="E7" s="166">
        <v>0</v>
      </c>
      <c r="F7" s="166">
        <v>0</v>
      </c>
    </row>
    <row r="8" spans="1:6" ht="22.5" customHeight="1">
      <c r="A8" s="37" t="s">
        <v>123</v>
      </c>
      <c r="B8" s="38">
        <v>1881100.26</v>
      </c>
      <c r="C8" s="168">
        <v>1897801.76</v>
      </c>
      <c r="D8" s="36" t="s">
        <v>69</v>
      </c>
      <c r="E8" s="64" t="s">
        <v>69</v>
      </c>
      <c r="F8" s="64" t="s">
        <v>69</v>
      </c>
    </row>
    <row r="9" spans="1:6" ht="22.5" customHeight="1">
      <c r="A9" s="47" t="s">
        <v>124</v>
      </c>
      <c r="B9" s="38">
        <v>166458168</v>
      </c>
      <c r="C9" s="168">
        <v>199021192.02000001</v>
      </c>
      <c r="D9" s="36" t="s">
        <v>69</v>
      </c>
      <c r="E9" s="169" t="s">
        <v>69</v>
      </c>
      <c r="F9" s="169" t="s">
        <v>69</v>
      </c>
    </row>
    <row r="10" spans="1:6" ht="22.5" customHeight="1">
      <c r="A10" s="53" t="s">
        <v>125</v>
      </c>
      <c r="B10" s="38">
        <v>160098061</v>
      </c>
      <c r="C10" s="168">
        <v>159732000</v>
      </c>
      <c r="D10" s="36" t="s">
        <v>69</v>
      </c>
      <c r="E10" s="169" t="s">
        <v>69</v>
      </c>
      <c r="F10" s="169" t="s">
        <v>69</v>
      </c>
    </row>
    <row r="11" spans="1:6" ht="22.5" customHeight="1">
      <c r="A11" s="37" t="s">
        <v>126</v>
      </c>
      <c r="B11" s="38">
        <v>6360107</v>
      </c>
      <c r="C11" s="168">
        <v>6868211.9800000004</v>
      </c>
      <c r="D11" s="36" t="s">
        <v>69</v>
      </c>
      <c r="E11" s="169" t="s">
        <v>69</v>
      </c>
      <c r="F11" s="169" t="s">
        <v>69</v>
      </c>
    </row>
    <row r="12" spans="1:6" ht="22.5" customHeight="1">
      <c r="A12" s="37" t="s">
        <v>127</v>
      </c>
      <c r="B12" s="167">
        <v>0</v>
      </c>
      <c r="C12" s="168">
        <v>0</v>
      </c>
      <c r="D12" s="170" t="s">
        <v>69</v>
      </c>
      <c r="E12" s="171" t="s">
        <v>69</v>
      </c>
      <c r="F12" s="171" t="s">
        <v>69</v>
      </c>
    </row>
    <row r="13" spans="1:6" ht="22.5" customHeight="1">
      <c r="A13" s="37" t="s">
        <v>128</v>
      </c>
      <c r="B13" s="38">
        <v>2348966.88</v>
      </c>
      <c r="C13" s="167">
        <v>0</v>
      </c>
      <c r="D13" s="65" t="s">
        <v>96</v>
      </c>
      <c r="E13" s="167">
        <v>0</v>
      </c>
      <c r="F13" s="167">
        <v>0</v>
      </c>
    </row>
    <row r="14" spans="1:6" ht="22.5" customHeight="1">
      <c r="A14" s="37" t="s">
        <v>129</v>
      </c>
      <c r="B14" s="38">
        <v>49542.5</v>
      </c>
      <c r="C14" s="167">
        <v>50000</v>
      </c>
      <c r="D14" s="53" t="s">
        <v>99</v>
      </c>
      <c r="E14" s="38">
        <v>48600.160000000003</v>
      </c>
      <c r="F14" s="167">
        <v>50000</v>
      </c>
    </row>
    <row r="15" spans="1:6" ht="22.5" customHeight="1">
      <c r="A15" s="37" t="s">
        <v>130</v>
      </c>
      <c r="B15" s="148">
        <f>B5+B7+B8+B9+B12+B13+B14</f>
        <v>196134977.63999999</v>
      </c>
      <c r="C15" s="148">
        <f>C5+C7+C8+C9+C12+C13+C14</f>
        <v>225561182.98000002</v>
      </c>
      <c r="D15" s="65" t="s">
        <v>101</v>
      </c>
      <c r="E15" s="148">
        <f>E5+E6+E7+E13+E14</f>
        <v>199528651.28</v>
      </c>
      <c r="F15" s="148">
        <f>F5+F6+F7+F13+F14</f>
        <v>199071192.02000001</v>
      </c>
    </row>
    <row r="16" spans="1:6" ht="22.5" customHeight="1">
      <c r="A16" s="37" t="s">
        <v>131</v>
      </c>
      <c r="B16" s="167">
        <v>0</v>
      </c>
      <c r="C16" s="167">
        <v>0</v>
      </c>
      <c r="D16" s="53" t="s">
        <v>103</v>
      </c>
      <c r="E16" s="167">
        <v>0</v>
      </c>
      <c r="F16" s="167">
        <v>0</v>
      </c>
    </row>
    <row r="17" spans="1:6" ht="22.5" customHeight="1">
      <c r="A17" s="37" t="s">
        <v>132</v>
      </c>
      <c r="B17" s="167">
        <v>0</v>
      </c>
      <c r="C17" s="167">
        <v>0</v>
      </c>
      <c r="D17" s="65" t="s">
        <v>107</v>
      </c>
      <c r="E17" s="167">
        <v>0</v>
      </c>
      <c r="F17" s="167">
        <v>0</v>
      </c>
    </row>
    <row r="18" spans="1:6" ht="22.5" customHeight="1">
      <c r="A18" s="47" t="s">
        <v>133</v>
      </c>
      <c r="B18" s="160">
        <f>B17+B15+B16</f>
        <v>196134977.63999999</v>
      </c>
      <c r="C18" s="160">
        <f>C17+C15+C16</f>
        <v>225561182.98000002</v>
      </c>
      <c r="D18" s="62" t="s">
        <v>111</v>
      </c>
      <c r="E18" s="148">
        <f>E17+E15+E16</f>
        <v>199528651.28</v>
      </c>
      <c r="F18" s="148">
        <f>F17+F15+F16</f>
        <v>199071192.02000001</v>
      </c>
    </row>
    <row r="19" spans="1:6" ht="22.5" customHeight="1">
      <c r="A19" s="36" t="s">
        <v>69</v>
      </c>
      <c r="B19" s="169" t="s">
        <v>69</v>
      </c>
      <c r="C19" s="172" t="s">
        <v>69</v>
      </c>
      <c r="D19" s="53" t="s">
        <v>112</v>
      </c>
      <c r="E19" s="148">
        <f>B18-E18</f>
        <v>-3393673.6400000155</v>
      </c>
      <c r="F19" s="148">
        <f>C18-F18</f>
        <v>26489990.960000008</v>
      </c>
    </row>
    <row r="20" spans="1:6" ht="22.5" customHeight="1">
      <c r="A20" s="62" t="s">
        <v>134</v>
      </c>
      <c r="B20" s="163">
        <v>132953257.91</v>
      </c>
      <c r="C20" s="173">
        <f>E20</f>
        <v>129559584.26999998</v>
      </c>
      <c r="D20" s="65" t="s">
        <v>114</v>
      </c>
      <c r="E20" s="148">
        <f>B20+E19</f>
        <v>129559584.26999998</v>
      </c>
      <c r="F20" s="148">
        <f>C20+F19</f>
        <v>156049575.22999999</v>
      </c>
    </row>
    <row r="21" spans="1:6" ht="22.5" customHeight="1">
      <c r="A21" s="36" t="s">
        <v>115</v>
      </c>
      <c r="B21" s="151">
        <f>B18+B20</f>
        <v>329088235.54999995</v>
      </c>
      <c r="C21" s="151">
        <f>C18+C20</f>
        <v>355120767.25</v>
      </c>
      <c r="D21" s="66" t="s">
        <v>115</v>
      </c>
      <c r="E21" s="160">
        <f>E18+E20</f>
        <v>329088235.54999995</v>
      </c>
      <c r="F21" s="160">
        <f>F18+F20</f>
        <v>355120767.25</v>
      </c>
    </row>
    <row r="22" spans="1:6" ht="15" customHeight="1">
      <c r="A22" s="67"/>
      <c r="B22" s="68"/>
      <c r="C22" s="68"/>
      <c r="D22" s="2"/>
      <c r="E22" s="2"/>
      <c r="F22" s="26" t="s">
        <v>135</v>
      </c>
    </row>
  </sheetData>
  <mergeCells count="3">
    <mergeCell ref="A1:F1"/>
    <mergeCell ref="E2:F2"/>
    <mergeCell ref="F4"/>
  </mergeCells>
  <phoneticPr fontId="23" type="noConversion"/>
  <printOptions horizontalCentered="1"/>
  <pageMargins left="0.78740157480314998" right="0.78740157480314998" top="0.88" bottom="1.1811023622047201" header="0.51180999999999999" footer="0.51180999999999999"/>
  <pageSetup paperSize="9" scale="85" pageOrder="overThenDown" orientation="landscape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1"/>
  <sheetViews>
    <sheetView showGridLines="0" showZeros="0" topLeftCell="C4" zoomScaleNormal="100" zoomScalePageLayoutView="60" workbookViewId="0">
      <selection activeCell="E14" sqref="E14"/>
    </sheetView>
  </sheetViews>
  <sheetFormatPr defaultColWidth="8" defaultRowHeight="14.25"/>
  <cols>
    <col min="1" max="1" width="22.625" style="1" customWidth="1"/>
    <col min="2" max="6" width="18.25" style="1" customWidth="1"/>
    <col min="7" max="7" width="20.375" style="1" customWidth="1"/>
    <col min="8" max="8" width="18.25" style="1" customWidth="1"/>
  </cols>
  <sheetData>
    <row r="1" spans="1:8" ht="35.25" customHeight="1">
      <c r="A1" s="269" t="s">
        <v>136</v>
      </c>
      <c r="B1" s="269"/>
      <c r="C1" s="273"/>
      <c r="D1" s="269"/>
      <c r="E1" s="269"/>
      <c r="F1" s="269"/>
      <c r="G1" s="273"/>
      <c r="H1" s="269"/>
    </row>
    <row r="2" spans="1:8" ht="15" customHeight="1">
      <c r="A2" s="32"/>
      <c r="B2" s="32"/>
      <c r="C2" s="3"/>
      <c r="D2" s="32"/>
      <c r="E2" s="32"/>
      <c r="F2" s="9"/>
      <c r="G2" s="276" t="s">
        <v>35</v>
      </c>
      <c r="H2" s="274"/>
    </row>
    <row r="3" spans="1:8" ht="15" customHeight="1">
      <c r="A3" s="162" t="s">
        <v>53</v>
      </c>
      <c r="B3" s="60"/>
      <c r="C3" s="29"/>
      <c r="D3" s="60"/>
      <c r="E3" s="60"/>
      <c r="F3" s="61"/>
      <c r="G3" s="69"/>
      <c r="H3" s="141" t="s">
        <v>54</v>
      </c>
    </row>
    <row r="4" spans="1:8" ht="32.25" customHeight="1">
      <c r="A4" s="275" t="s">
        <v>55</v>
      </c>
      <c r="B4" s="278" t="s">
        <v>84</v>
      </c>
      <c r="C4" s="277"/>
      <c r="D4" s="275" t="s">
        <v>85</v>
      </c>
      <c r="E4" s="275" t="s">
        <v>55</v>
      </c>
      <c r="F4" s="278" t="s">
        <v>84</v>
      </c>
      <c r="G4" s="277"/>
      <c r="H4" s="275" t="s">
        <v>85</v>
      </c>
    </row>
    <row r="5" spans="1:8" ht="32.25" customHeight="1">
      <c r="A5" s="277"/>
      <c r="B5" s="70"/>
      <c r="C5" s="71" t="s">
        <v>137</v>
      </c>
      <c r="D5" s="277"/>
      <c r="E5" s="277"/>
      <c r="F5" s="72"/>
      <c r="G5" s="73" t="s">
        <v>137</v>
      </c>
      <c r="H5" s="277"/>
    </row>
    <row r="6" spans="1:8" ht="22.5" customHeight="1">
      <c r="A6" s="74" t="s">
        <v>86</v>
      </c>
      <c r="B6" s="199">
        <v>271128104.56999999</v>
      </c>
      <c r="C6" s="199">
        <v>271128104.56999999</v>
      </c>
      <c r="D6" s="75">
        <v>275547310.00999999</v>
      </c>
      <c r="E6" s="71" t="s">
        <v>87</v>
      </c>
      <c r="F6" s="199">
        <v>442625956.62</v>
      </c>
      <c r="G6" s="199">
        <v>442625956.62</v>
      </c>
      <c r="H6" s="55">
        <v>469557837.72000003</v>
      </c>
    </row>
    <row r="7" spans="1:8" ht="22.5" customHeight="1">
      <c r="A7" s="37" t="s">
        <v>88</v>
      </c>
      <c r="B7" s="199">
        <v>325579.06</v>
      </c>
      <c r="C7" s="199">
        <v>325579.06</v>
      </c>
      <c r="D7" s="77">
        <v>278375.78999999998</v>
      </c>
      <c r="E7" s="78" t="s">
        <v>69</v>
      </c>
      <c r="F7" s="78" t="s">
        <v>69</v>
      </c>
      <c r="G7" s="79" t="s">
        <v>69</v>
      </c>
      <c r="H7" s="80" t="s">
        <v>69</v>
      </c>
    </row>
    <row r="8" spans="1:8" ht="22.5" customHeight="1">
      <c r="A8" s="37" t="s">
        <v>90</v>
      </c>
      <c r="B8" s="199">
        <v>147500000</v>
      </c>
      <c r="C8" s="199">
        <v>147500000</v>
      </c>
      <c r="D8" s="77">
        <v>167540522.15000001</v>
      </c>
      <c r="E8" s="34" t="s">
        <v>69</v>
      </c>
      <c r="F8" s="45" t="s">
        <v>69</v>
      </c>
      <c r="G8" s="79" t="s">
        <v>69</v>
      </c>
      <c r="H8" s="82" t="s">
        <v>69</v>
      </c>
    </row>
    <row r="9" spans="1:8" ht="22.5" customHeight="1">
      <c r="A9" s="37" t="s">
        <v>138</v>
      </c>
      <c r="B9" s="199">
        <v>147500000</v>
      </c>
      <c r="C9" s="199">
        <v>147500000</v>
      </c>
      <c r="D9" s="48">
        <v>167540522.15000001</v>
      </c>
      <c r="E9" s="83" t="s">
        <v>69</v>
      </c>
      <c r="F9" s="83" t="s">
        <v>69</v>
      </c>
      <c r="G9" s="83" t="s">
        <v>69</v>
      </c>
      <c r="H9" s="84" t="s">
        <v>69</v>
      </c>
    </row>
    <row r="10" spans="1:8" ht="22.5" customHeight="1">
      <c r="A10" s="37" t="s">
        <v>94</v>
      </c>
      <c r="B10" s="199"/>
      <c r="C10" s="199"/>
      <c r="D10" s="77">
        <v>0</v>
      </c>
      <c r="E10" s="52" t="s">
        <v>69</v>
      </c>
      <c r="F10" s="45" t="s">
        <v>69</v>
      </c>
      <c r="G10" s="79" t="s">
        <v>69</v>
      </c>
      <c r="H10" s="84" t="s">
        <v>69</v>
      </c>
    </row>
    <row r="11" spans="1:8" ht="22.5" customHeight="1">
      <c r="A11" s="37" t="s">
        <v>95</v>
      </c>
      <c r="B11" s="38">
        <v>16226.25</v>
      </c>
      <c r="C11" s="38">
        <v>16226.25</v>
      </c>
      <c r="D11" s="77">
        <v>0</v>
      </c>
      <c r="E11" s="62" t="s">
        <v>139</v>
      </c>
      <c r="F11" s="51">
        <v>0</v>
      </c>
      <c r="G11" s="51">
        <v>0</v>
      </c>
      <c r="H11" s="48">
        <v>0</v>
      </c>
    </row>
    <row r="12" spans="1:8" ht="22.5" customHeight="1">
      <c r="A12" s="37" t="s">
        <v>140</v>
      </c>
      <c r="B12" s="38">
        <v>0</v>
      </c>
      <c r="C12" s="51">
        <v>0</v>
      </c>
      <c r="D12" s="38">
        <v>0</v>
      </c>
      <c r="E12" s="78" t="s">
        <v>69</v>
      </c>
      <c r="F12" s="78" t="s">
        <v>69</v>
      </c>
      <c r="G12" s="85" t="s">
        <v>69</v>
      </c>
      <c r="H12" s="84" t="s">
        <v>69</v>
      </c>
    </row>
    <row r="13" spans="1:8" ht="22.5" customHeight="1">
      <c r="A13" s="37" t="s">
        <v>98</v>
      </c>
      <c r="B13" s="38">
        <v>0</v>
      </c>
      <c r="C13" s="81">
        <v>0</v>
      </c>
      <c r="D13" s="77">
        <v>0</v>
      </c>
      <c r="E13" s="37" t="s">
        <v>141</v>
      </c>
      <c r="F13" s="38">
        <v>0</v>
      </c>
      <c r="G13" s="38">
        <v>0</v>
      </c>
      <c r="H13" s="42">
        <v>0</v>
      </c>
    </row>
    <row r="14" spans="1:8" ht="22.5" customHeight="1">
      <c r="A14" s="37" t="s">
        <v>100</v>
      </c>
      <c r="B14" s="148">
        <f>B6+B7+B8+B10+B11+B13</f>
        <v>418969909.88</v>
      </c>
      <c r="C14" s="174">
        <f>C6+C7+C8+C10+C11+C13</f>
        <v>418969909.88</v>
      </c>
      <c r="D14" s="175">
        <f>D6+D7+D8+D10+D11+D13</f>
        <v>443366207.95000005</v>
      </c>
      <c r="E14" s="37" t="s">
        <v>142</v>
      </c>
      <c r="F14" s="176">
        <f>F6+F11+F13</f>
        <v>442625956.62</v>
      </c>
      <c r="G14" s="158">
        <f>G6+G11+G13</f>
        <v>442625956.62</v>
      </c>
      <c r="H14" s="161">
        <f>H6+H11+H13</f>
        <v>469557837.72000003</v>
      </c>
    </row>
    <row r="15" spans="1:8" ht="22.5" customHeight="1">
      <c r="A15" s="37" t="s">
        <v>102</v>
      </c>
      <c r="B15" s="38">
        <v>8720000</v>
      </c>
      <c r="C15" s="76">
        <v>8720000</v>
      </c>
      <c r="D15" s="77">
        <v>22010000</v>
      </c>
      <c r="E15" s="37" t="s">
        <v>143</v>
      </c>
      <c r="F15" s="38">
        <v>0</v>
      </c>
      <c r="G15" s="38">
        <v>0</v>
      </c>
      <c r="H15" s="48">
        <v>0</v>
      </c>
    </row>
    <row r="16" spans="1:8" ht="22.5" customHeight="1">
      <c r="A16" s="37" t="s">
        <v>106</v>
      </c>
      <c r="B16" s="38">
        <v>0</v>
      </c>
      <c r="C16" s="81">
        <v>0</v>
      </c>
      <c r="D16" s="77">
        <v>0</v>
      </c>
      <c r="E16" s="37" t="s">
        <v>144</v>
      </c>
      <c r="F16" s="38">
        <v>0</v>
      </c>
      <c r="G16" s="38">
        <v>0</v>
      </c>
      <c r="H16" s="42">
        <v>0</v>
      </c>
    </row>
    <row r="17" spans="1:8" ht="22.5" customHeight="1">
      <c r="A17" s="37" t="s">
        <v>110</v>
      </c>
      <c r="B17" s="148">
        <f>B15+B14+B16</f>
        <v>427689909.88</v>
      </c>
      <c r="C17" s="150">
        <f>C14+C15+C16</f>
        <v>427689909.88</v>
      </c>
      <c r="D17" s="177">
        <f>D14+D15+D16</f>
        <v>465376207.95000005</v>
      </c>
      <c r="E17" s="37" t="s">
        <v>145</v>
      </c>
      <c r="F17" s="176">
        <f>F14+F15+F16</f>
        <v>442625956.62</v>
      </c>
      <c r="G17" s="158">
        <f>G14+G15+G16</f>
        <v>442625956.62</v>
      </c>
      <c r="H17" s="159">
        <f>H14+H15+H16</f>
        <v>469557837.72000003</v>
      </c>
    </row>
    <row r="18" spans="1:8" ht="22.5" customHeight="1">
      <c r="A18" s="34" t="s">
        <v>69</v>
      </c>
      <c r="B18" s="86" t="s">
        <v>69</v>
      </c>
      <c r="C18" s="57" t="s">
        <v>69</v>
      </c>
      <c r="D18" s="58" t="s">
        <v>69</v>
      </c>
      <c r="E18" s="37" t="s">
        <v>146</v>
      </c>
      <c r="F18" s="176">
        <f>B17-F17</f>
        <v>-14936046.74000001</v>
      </c>
      <c r="G18" s="158">
        <f>C17-G17</f>
        <v>-14936046.74000001</v>
      </c>
      <c r="H18" s="159">
        <f>D17-H17</f>
        <v>-4181629.7699999809</v>
      </c>
    </row>
    <row r="19" spans="1:8" ht="22.5" customHeight="1">
      <c r="A19" s="37" t="s">
        <v>113</v>
      </c>
      <c r="B19" s="38">
        <v>17471629.77</v>
      </c>
      <c r="C19" s="57" t="s">
        <v>69</v>
      </c>
      <c r="D19" s="175">
        <f>F19</f>
        <v>2535583.02999999</v>
      </c>
      <c r="E19" s="37" t="s">
        <v>147</v>
      </c>
      <c r="F19" s="176">
        <f>B19+F18</f>
        <v>2535583.02999999</v>
      </c>
      <c r="G19" s="79" t="s">
        <v>69</v>
      </c>
      <c r="H19" s="159">
        <f>D19+H18</f>
        <v>-1646046.7399999909</v>
      </c>
    </row>
    <row r="20" spans="1:8" ht="22.5" customHeight="1">
      <c r="A20" s="34" t="s">
        <v>115</v>
      </c>
      <c r="B20" s="148">
        <f>B17+B19</f>
        <v>445161539.64999998</v>
      </c>
      <c r="C20" s="174">
        <f>C17</f>
        <v>427689909.88</v>
      </c>
      <c r="D20" s="175">
        <f>D17+D19</f>
        <v>467911790.98000002</v>
      </c>
      <c r="E20" s="34" t="s">
        <v>115</v>
      </c>
      <c r="F20" s="176">
        <f>F17+F19</f>
        <v>445161539.64999998</v>
      </c>
      <c r="G20" s="178">
        <f>G17</f>
        <v>442625956.62</v>
      </c>
      <c r="H20" s="159">
        <f>H17+H19</f>
        <v>467911790.98000002</v>
      </c>
    </row>
    <row r="21" spans="1:8" ht="15" customHeight="1">
      <c r="A21" s="2"/>
      <c r="B21" s="2"/>
      <c r="C21" s="67"/>
      <c r="D21" s="2"/>
      <c r="E21" s="2"/>
      <c r="F21" s="2"/>
      <c r="G21" s="67"/>
      <c r="H21" s="157" t="s">
        <v>148</v>
      </c>
    </row>
  </sheetData>
  <mergeCells count="8">
    <mergeCell ref="A1:H1"/>
    <mergeCell ref="G2:H2"/>
    <mergeCell ref="A4:A5"/>
    <mergeCell ref="B4:C4"/>
    <mergeCell ref="D4:D5"/>
    <mergeCell ref="E4:E5"/>
    <mergeCell ref="F4:G4"/>
    <mergeCell ref="H4:H5"/>
  </mergeCells>
  <phoneticPr fontId="23" type="noConversion"/>
  <pageMargins left="0.94" right="0.16" top="0.61" bottom="0.39370078740157499" header="0.64" footer="0.51180999999999999"/>
  <pageSetup paperSize="9" scale="90" pageOrder="overThenDown" orientation="landscape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showGridLines="0" zoomScaleNormal="100" zoomScalePageLayoutView="60" workbookViewId="0">
      <pane activePane="bottomRight" state="frozen"/>
      <selection activeCell="F39" sqref="F39"/>
    </sheetView>
  </sheetViews>
  <sheetFormatPr defaultColWidth="8" defaultRowHeight="14.25"/>
  <cols>
    <col min="1" max="1" width="23.75" style="1" customWidth="1"/>
    <col min="2" max="9" width="20.5" style="1" customWidth="1"/>
  </cols>
  <sheetData>
    <row r="1" spans="1:9" ht="35.25" customHeight="1">
      <c r="A1" s="269" t="s">
        <v>149</v>
      </c>
      <c r="B1" s="269"/>
      <c r="C1" s="269"/>
      <c r="D1" s="269"/>
      <c r="E1" s="269"/>
      <c r="F1" s="269"/>
      <c r="G1" s="269"/>
      <c r="H1" s="269"/>
      <c r="I1" s="269"/>
    </row>
    <row r="2" spans="1:9" ht="16.5" customHeight="1">
      <c r="A2" s="59"/>
      <c r="B2" s="59"/>
      <c r="C2" s="59"/>
      <c r="D2" s="59"/>
      <c r="E2" s="59"/>
      <c r="F2" s="59"/>
      <c r="G2" s="59"/>
      <c r="H2" s="274" t="s">
        <v>37</v>
      </c>
      <c r="I2" s="274"/>
    </row>
    <row r="3" spans="1:9" ht="16.5" customHeight="1">
      <c r="A3" s="138" t="s">
        <v>53</v>
      </c>
      <c r="B3" s="33"/>
      <c r="C3" s="33"/>
      <c r="D3" s="33"/>
      <c r="E3" s="33"/>
      <c r="F3" s="33"/>
      <c r="G3" s="33"/>
      <c r="H3" s="87"/>
      <c r="I3" s="179" t="s">
        <v>54</v>
      </c>
    </row>
    <row r="4" spans="1:9" ht="24.75" customHeight="1">
      <c r="A4" s="284" t="s">
        <v>55</v>
      </c>
      <c r="B4" s="285" t="s">
        <v>84</v>
      </c>
      <c r="C4" s="282"/>
      <c r="D4" s="282"/>
      <c r="E4" s="283"/>
      <c r="F4" s="285" t="s">
        <v>85</v>
      </c>
      <c r="G4" s="282"/>
      <c r="H4" s="282"/>
      <c r="I4" s="283"/>
    </row>
    <row r="5" spans="1:9" ht="31.5" customHeight="1">
      <c r="A5" s="280"/>
      <c r="B5" s="34" t="s">
        <v>150</v>
      </c>
      <c r="C5" s="89" t="s">
        <v>151</v>
      </c>
      <c r="D5" s="89" t="s">
        <v>152</v>
      </c>
      <c r="E5" s="89" t="s">
        <v>153</v>
      </c>
      <c r="F5" s="34" t="s">
        <v>150</v>
      </c>
      <c r="G5" s="89" t="s">
        <v>151</v>
      </c>
      <c r="H5" s="89" t="s">
        <v>152</v>
      </c>
      <c r="I5" s="89" t="s">
        <v>153</v>
      </c>
    </row>
    <row r="6" spans="1:9" ht="24.75" customHeight="1">
      <c r="A6" s="65" t="s">
        <v>154</v>
      </c>
      <c r="B6" s="180">
        <f>C6+D6+E6</f>
        <v>255313179.45999998</v>
      </c>
      <c r="C6" s="180">
        <f>C7+C8</f>
        <v>144154476.31999999</v>
      </c>
      <c r="D6" s="180">
        <f>D7+D8</f>
        <v>111158703.14</v>
      </c>
      <c r="E6" s="180">
        <f>E7+E8</f>
        <v>0</v>
      </c>
      <c r="F6" s="180">
        <f>G6+H6+I6</f>
        <v>276188108.82999998</v>
      </c>
      <c r="G6" s="180">
        <f>G7+G8</f>
        <v>150788498.93000001</v>
      </c>
      <c r="H6" s="180">
        <f>H7+H8</f>
        <v>125399609.89999999</v>
      </c>
      <c r="I6" s="160">
        <f>I7+I8</f>
        <v>0</v>
      </c>
    </row>
    <row r="7" spans="1:9" ht="24.75" customHeight="1">
      <c r="A7" s="50" t="s">
        <v>155</v>
      </c>
      <c r="B7" s="180">
        <f>C7+D7+E7</f>
        <v>207275932.94</v>
      </c>
      <c r="C7" s="167">
        <v>144154476.31999999</v>
      </c>
      <c r="D7" s="167">
        <v>63121456.619999997</v>
      </c>
      <c r="E7" s="90">
        <v>0</v>
      </c>
      <c r="F7" s="180">
        <f>G7+H7+I7</f>
        <v>224908194.75</v>
      </c>
      <c r="G7" s="90">
        <v>150788498.93000001</v>
      </c>
      <c r="H7" s="91">
        <v>74119695.819999993</v>
      </c>
      <c r="I7" s="43">
        <v>0</v>
      </c>
    </row>
    <row r="8" spans="1:9" ht="24.75" customHeight="1">
      <c r="A8" s="50" t="s">
        <v>156</v>
      </c>
      <c r="B8" s="180">
        <f>C8+D8+E8</f>
        <v>48037246.520000003</v>
      </c>
      <c r="C8" s="166">
        <v>0</v>
      </c>
      <c r="D8" s="166">
        <v>48037246.520000003</v>
      </c>
      <c r="E8" s="90">
        <v>0</v>
      </c>
      <c r="F8" s="180">
        <f>G8+H8+I8</f>
        <v>51279914.079999998</v>
      </c>
      <c r="G8" s="90">
        <v>0</v>
      </c>
      <c r="H8" s="91">
        <v>51279914.079999998</v>
      </c>
      <c r="I8" s="43">
        <v>0</v>
      </c>
    </row>
    <row r="9" spans="1:9" ht="24.75" customHeight="1">
      <c r="A9" s="53" t="s">
        <v>88</v>
      </c>
      <c r="B9" s="149">
        <f>C9+D9+E9</f>
        <v>2905585.55</v>
      </c>
      <c r="C9" s="164">
        <v>2159582.27</v>
      </c>
      <c r="D9" s="164">
        <v>746003.28</v>
      </c>
      <c r="E9" s="54">
        <v>0</v>
      </c>
      <c r="F9" s="149">
        <f>G9+H9+I9</f>
        <v>3000000</v>
      </c>
      <c r="G9" s="54">
        <v>2100000</v>
      </c>
      <c r="H9" s="54">
        <v>900000</v>
      </c>
      <c r="I9" s="54">
        <v>0</v>
      </c>
    </row>
    <row r="10" spans="1:9" ht="24.75" customHeight="1">
      <c r="A10" s="37" t="s">
        <v>90</v>
      </c>
      <c r="B10" s="181">
        <f>C10+E10</f>
        <v>0</v>
      </c>
      <c r="C10" s="38">
        <v>0</v>
      </c>
      <c r="D10" s="92" t="s">
        <v>69</v>
      </c>
      <c r="E10" s="38">
        <v>0</v>
      </c>
      <c r="F10" s="181">
        <f>G10+I10</f>
        <v>0</v>
      </c>
      <c r="G10" s="38">
        <v>0</v>
      </c>
      <c r="H10" s="92" t="s">
        <v>69</v>
      </c>
      <c r="I10" s="38">
        <v>0</v>
      </c>
    </row>
    <row r="11" spans="1:9" ht="24.75" customHeight="1">
      <c r="A11" s="37" t="s">
        <v>157</v>
      </c>
      <c r="B11" s="181">
        <f>C11+D11+E11</f>
        <v>13753.13</v>
      </c>
      <c r="C11" s="167">
        <v>13753.13</v>
      </c>
      <c r="D11" s="38">
        <v>0</v>
      </c>
      <c r="E11" s="38">
        <v>0</v>
      </c>
      <c r="F11" s="181">
        <f>G11+H11+I11</f>
        <v>10000</v>
      </c>
      <c r="G11" s="38">
        <v>10000</v>
      </c>
      <c r="H11" s="38">
        <v>0</v>
      </c>
      <c r="I11" s="38">
        <v>0</v>
      </c>
    </row>
    <row r="12" spans="1:9" ht="24.75" customHeight="1">
      <c r="A12" s="37" t="s">
        <v>158</v>
      </c>
      <c r="B12" s="181">
        <f>D12</f>
        <v>153421.6</v>
      </c>
      <c r="C12" s="92" t="s">
        <v>69</v>
      </c>
      <c r="D12" s="167">
        <v>153421.6</v>
      </c>
      <c r="E12" s="92" t="s">
        <v>69</v>
      </c>
      <c r="F12" s="181">
        <f>H12</f>
        <v>130000</v>
      </c>
      <c r="G12" s="92" t="s">
        <v>69</v>
      </c>
      <c r="H12" s="38">
        <v>130000</v>
      </c>
      <c r="I12" s="92" t="s">
        <v>69</v>
      </c>
    </row>
    <row r="13" spans="1:9" ht="24.75" customHeight="1">
      <c r="A13" s="37" t="s">
        <v>159</v>
      </c>
      <c r="B13" s="181">
        <f>C13+D13+E13</f>
        <v>258385939.74000001</v>
      </c>
      <c r="C13" s="148">
        <f>C6+C9+C10+C11</f>
        <v>146327811.72</v>
      </c>
      <c r="D13" s="148">
        <f>D6+D9+D11+D12</f>
        <v>112058128.02</v>
      </c>
      <c r="E13" s="148">
        <f>E6+E9+E10+E11</f>
        <v>0</v>
      </c>
      <c r="F13" s="181">
        <f>G13+H13+I13</f>
        <v>279328108.82999998</v>
      </c>
      <c r="G13" s="148">
        <f>G6+G9+G10+G11</f>
        <v>152898498.93000001</v>
      </c>
      <c r="H13" s="148">
        <f>H6+H9+H11+H12</f>
        <v>126429609.89999999</v>
      </c>
      <c r="I13" s="148">
        <f>I6+I9+I10+I11</f>
        <v>0</v>
      </c>
    </row>
    <row r="14" spans="1:9" ht="24.75" customHeight="1">
      <c r="A14" s="37" t="s">
        <v>160</v>
      </c>
      <c r="B14" s="181">
        <f>C14+E14+D14</f>
        <v>0</v>
      </c>
      <c r="C14" s="38">
        <v>0</v>
      </c>
      <c r="D14" s="38">
        <v>0</v>
      </c>
      <c r="E14" s="38">
        <v>0</v>
      </c>
      <c r="F14" s="181">
        <f>G14+I14+H14</f>
        <v>0</v>
      </c>
      <c r="G14" s="38">
        <v>0</v>
      </c>
      <c r="H14" s="38">
        <v>0</v>
      </c>
      <c r="I14" s="38">
        <v>0</v>
      </c>
    </row>
    <row r="15" spans="1:9" ht="24.75" customHeight="1">
      <c r="A15" s="37" t="s">
        <v>161</v>
      </c>
      <c r="B15" s="181">
        <f>C15+D15+E15</f>
        <v>0</v>
      </c>
      <c r="C15" s="38">
        <v>0</v>
      </c>
      <c r="D15" s="38">
        <v>0</v>
      </c>
      <c r="E15" s="38">
        <v>0</v>
      </c>
      <c r="F15" s="181">
        <f>G15+H15+I15</f>
        <v>0</v>
      </c>
      <c r="G15" s="38">
        <v>0</v>
      </c>
      <c r="H15" s="38">
        <v>0</v>
      </c>
      <c r="I15" s="38">
        <v>0</v>
      </c>
    </row>
    <row r="16" spans="1:9" ht="24.75" customHeight="1">
      <c r="A16" s="37" t="s">
        <v>162</v>
      </c>
      <c r="B16" s="181">
        <f>C16+D16+E16</f>
        <v>258385939.74000001</v>
      </c>
      <c r="C16" s="148">
        <f>C13+C14+C15</f>
        <v>146327811.72</v>
      </c>
      <c r="D16" s="148">
        <f>D13+D14+D15</f>
        <v>112058128.02</v>
      </c>
      <c r="E16" s="148">
        <f>E13+E14+E15</f>
        <v>0</v>
      </c>
      <c r="F16" s="181">
        <f>G16+H16+I16</f>
        <v>279328108.82999998</v>
      </c>
      <c r="G16" s="148">
        <f>G13+G14+G15</f>
        <v>152898498.93000001</v>
      </c>
      <c r="H16" s="148">
        <f>H13+H14+H15</f>
        <v>126429609.89999999</v>
      </c>
      <c r="I16" s="148">
        <f>I13+I14+I15</f>
        <v>0</v>
      </c>
    </row>
    <row r="17" spans="1:9" ht="24.75" customHeight="1">
      <c r="A17" s="37" t="s">
        <v>163</v>
      </c>
      <c r="B17" s="181">
        <f>C17+D17+E17</f>
        <v>202248025.12</v>
      </c>
      <c r="C17" s="38">
        <v>120145896.67</v>
      </c>
      <c r="D17" s="38">
        <v>82102128.450000003</v>
      </c>
      <c r="E17" s="38">
        <v>0</v>
      </c>
      <c r="F17" s="181">
        <f>G17+H17+I17</f>
        <v>245321645.48000002</v>
      </c>
      <c r="G17" s="148">
        <f>C33</f>
        <v>160080740.49000001</v>
      </c>
      <c r="H17" s="148">
        <f>D33</f>
        <v>85240904.989999995</v>
      </c>
      <c r="I17" s="148">
        <f>E33</f>
        <v>0</v>
      </c>
    </row>
    <row r="18" spans="1:9" ht="24.75" customHeight="1">
      <c r="A18" s="34" t="s">
        <v>115</v>
      </c>
      <c r="B18" s="181">
        <f>C18+D18+E18</f>
        <v>460633964.86000001</v>
      </c>
      <c r="C18" s="148">
        <f>C16+C17</f>
        <v>266473708.38999999</v>
      </c>
      <c r="D18" s="148">
        <f>D16+D17</f>
        <v>194160256.47</v>
      </c>
      <c r="E18" s="148">
        <f>E16+E17</f>
        <v>0</v>
      </c>
      <c r="F18" s="181">
        <f>G18+H18+I18</f>
        <v>524649754.31</v>
      </c>
      <c r="G18" s="148">
        <f>G16+G17</f>
        <v>312979239.42000002</v>
      </c>
      <c r="H18" s="148">
        <f>H16+H17</f>
        <v>211670514.88999999</v>
      </c>
      <c r="I18" s="148">
        <f>I16+I17</f>
        <v>0</v>
      </c>
    </row>
    <row r="19" spans="1:9" ht="24.75" customHeight="1">
      <c r="A19" s="279" t="s">
        <v>55</v>
      </c>
      <c r="B19" s="281" t="s">
        <v>84</v>
      </c>
      <c r="C19" s="282"/>
      <c r="D19" s="282"/>
      <c r="E19" s="283"/>
      <c r="F19" s="281" t="s">
        <v>85</v>
      </c>
      <c r="G19" s="282"/>
      <c r="H19" s="282"/>
      <c r="I19" s="283"/>
    </row>
    <row r="20" spans="1:9" ht="33.75" customHeight="1">
      <c r="A20" s="280"/>
      <c r="B20" s="92" t="s">
        <v>150</v>
      </c>
      <c r="C20" s="93" t="s">
        <v>151</v>
      </c>
      <c r="D20" s="93" t="s">
        <v>152</v>
      </c>
      <c r="E20" s="93" t="s">
        <v>153</v>
      </c>
      <c r="F20" s="92" t="s">
        <v>150</v>
      </c>
      <c r="G20" s="93" t="s">
        <v>151</v>
      </c>
      <c r="H20" s="93" t="s">
        <v>152</v>
      </c>
      <c r="I20" s="93" t="s">
        <v>153</v>
      </c>
    </row>
    <row r="21" spans="1:9" ht="24.75" customHeight="1">
      <c r="A21" s="37" t="s">
        <v>164</v>
      </c>
      <c r="B21" s="148">
        <f>C21+D21+E21</f>
        <v>214534407.39999998</v>
      </c>
      <c r="C21" s="148">
        <f>C22+C23+C24+C25</f>
        <v>106392967.89999999</v>
      </c>
      <c r="D21" s="148">
        <f>D22+D23</f>
        <v>108141439.5</v>
      </c>
      <c r="E21" s="38">
        <v>0</v>
      </c>
      <c r="F21" s="148">
        <f>G21+H21+I21</f>
        <v>244477620.42000002</v>
      </c>
      <c r="G21" s="38">
        <v>125919181.27</v>
      </c>
      <c r="H21" s="38">
        <v>118558439.15000001</v>
      </c>
      <c r="I21" s="38">
        <v>0</v>
      </c>
    </row>
    <row r="22" spans="1:9" ht="24.75" customHeight="1">
      <c r="A22" s="37" t="s">
        <v>165</v>
      </c>
      <c r="B22" s="148">
        <f>C22+D22+E22</f>
        <v>87550248.049999997</v>
      </c>
      <c r="C22" s="167">
        <v>81410045.629999995</v>
      </c>
      <c r="D22" s="167">
        <v>6140202.4199999999</v>
      </c>
      <c r="E22" s="38">
        <v>0</v>
      </c>
      <c r="F22" s="148">
        <f>G22+I22+H22</f>
        <v>104677599.84</v>
      </c>
      <c r="G22" s="38">
        <v>97400963.780000001</v>
      </c>
      <c r="H22" s="38">
        <v>7276636.0599999996</v>
      </c>
      <c r="I22" s="38">
        <v>0</v>
      </c>
    </row>
    <row r="23" spans="1:9" ht="24.75" customHeight="1">
      <c r="A23" s="37" t="s">
        <v>166</v>
      </c>
      <c r="B23" s="148">
        <f>C23+D23+E23</f>
        <v>126984159.34999999</v>
      </c>
      <c r="C23" s="166">
        <v>24982922.27</v>
      </c>
      <c r="D23" s="167">
        <v>102001237.08</v>
      </c>
      <c r="E23" s="38">
        <v>0</v>
      </c>
      <c r="F23" s="148">
        <f>G23+I23+H23</f>
        <v>139800020.58000001</v>
      </c>
      <c r="G23" s="38">
        <v>28518217.489999998</v>
      </c>
      <c r="H23" s="38">
        <v>111281803.09</v>
      </c>
      <c r="I23" s="38">
        <v>0</v>
      </c>
    </row>
    <row r="24" spans="1:9" ht="24.75" customHeight="1">
      <c r="A24" s="47" t="s">
        <v>167</v>
      </c>
      <c r="B24" s="148">
        <f>C24+E24</f>
        <v>0</v>
      </c>
      <c r="C24" s="38">
        <v>0</v>
      </c>
      <c r="D24" s="92" t="s">
        <v>69</v>
      </c>
      <c r="E24" s="38">
        <v>0</v>
      </c>
      <c r="F24" s="148">
        <f>G24+I24</f>
        <v>0</v>
      </c>
      <c r="G24" s="38">
        <v>0</v>
      </c>
      <c r="H24" s="92" t="s">
        <v>69</v>
      </c>
      <c r="I24" s="38">
        <v>0</v>
      </c>
    </row>
    <row r="25" spans="1:9" ht="24.75" customHeight="1">
      <c r="A25" s="94" t="s">
        <v>168</v>
      </c>
      <c r="B25" s="160">
        <f>C25+E25</f>
        <v>0</v>
      </c>
      <c r="C25" s="51">
        <v>0</v>
      </c>
      <c r="D25" s="95" t="s">
        <v>69</v>
      </c>
      <c r="E25" s="51">
        <v>0</v>
      </c>
      <c r="F25" s="160">
        <f>G25+I25</f>
        <v>0</v>
      </c>
      <c r="G25" s="51">
        <v>0</v>
      </c>
      <c r="H25" s="95" t="s">
        <v>69</v>
      </c>
      <c r="I25" s="51">
        <v>0</v>
      </c>
    </row>
    <row r="26" spans="1:9" ht="24.75" customHeight="1">
      <c r="A26" s="53" t="s">
        <v>139</v>
      </c>
      <c r="B26" s="149">
        <f>C26+D26+E26</f>
        <v>0</v>
      </c>
      <c r="C26" s="54">
        <v>0</v>
      </c>
      <c r="D26" s="54">
        <v>0</v>
      </c>
      <c r="E26" s="54">
        <v>0</v>
      </c>
      <c r="F26" s="149">
        <f>G26+H26+I26</f>
        <v>0</v>
      </c>
      <c r="G26" s="54">
        <v>0</v>
      </c>
      <c r="H26" s="54">
        <v>0</v>
      </c>
      <c r="I26" s="54">
        <v>0</v>
      </c>
    </row>
    <row r="27" spans="1:9" ht="24.75" customHeight="1">
      <c r="A27" s="37" t="s">
        <v>141</v>
      </c>
      <c r="B27" s="148">
        <f>D27</f>
        <v>777911.98</v>
      </c>
      <c r="C27" s="92" t="s">
        <v>69</v>
      </c>
      <c r="D27" s="167">
        <v>777911.98</v>
      </c>
      <c r="E27" s="92" t="s">
        <v>69</v>
      </c>
      <c r="F27" s="148">
        <f>H27</f>
        <v>1000000</v>
      </c>
      <c r="G27" s="92" t="s">
        <v>69</v>
      </c>
      <c r="H27" s="38">
        <v>1000000</v>
      </c>
      <c r="I27" s="92" t="s">
        <v>69</v>
      </c>
    </row>
    <row r="28" spans="1:9" ht="24.75" customHeight="1">
      <c r="A28" s="37" t="s">
        <v>142</v>
      </c>
      <c r="B28" s="148">
        <f>C28+D28+E28</f>
        <v>215312319.38</v>
      </c>
      <c r="C28" s="148">
        <f>C21+C26</f>
        <v>106392967.89999999</v>
      </c>
      <c r="D28" s="148">
        <f>D21+D26+D27</f>
        <v>108919351.48</v>
      </c>
      <c r="E28" s="148">
        <f>E21+E26</f>
        <v>0</v>
      </c>
      <c r="F28" s="148">
        <f>G28+H28+I28</f>
        <v>245477620.42000002</v>
      </c>
      <c r="G28" s="148">
        <f>G21+G26</f>
        <v>125919181.27</v>
      </c>
      <c r="H28" s="148">
        <f>H21+H26+H27</f>
        <v>119558439.15000001</v>
      </c>
      <c r="I28" s="148">
        <f>I21+I26</f>
        <v>0</v>
      </c>
    </row>
    <row r="29" spans="1:9" ht="24.75" customHeight="1">
      <c r="A29" s="37" t="s">
        <v>143</v>
      </c>
      <c r="B29" s="148">
        <f>C29+E29+D29</f>
        <v>0</v>
      </c>
      <c r="C29" s="38">
        <v>0</v>
      </c>
      <c r="D29" s="38">
        <v>0</v>
      </c>
      <c r="E29" s="38">
        <v>0</v>
      </c>
      <c r="F29" s="148">
        <f>G29+I29+H29</f>
        <v>0</v>
      </c>
      <c r="G29" s="38">
        <v>0</v>
      </c>
      <c r="H29" s="38">
        <v>0</v>
      </c>
      <c r="I29" s="38">
        <v>0</v>
      </c>
    </row>
    <row r="30" spans="1:9" ht="24.75" customHeight="1">
      <c r="A30" s="37" t="s">
        <v>144</v>
      </c>
      <c r="B30" s="148">
        <f>C30+E30+D30</f>
        <v>0</v>
      </c>
      <c r="C30" s="38">
        <v>0</v>
      </c>
      <c r="D30" s="38">
        <v>0</v>
      </c>
      <c r="E30" s="38">
        <v>0</v>
      </c>
      <c r="F30" s="148">
        <f>G30+I30+H30</f>
        <v>0</v>
      </c>
      <c r="G30" s="38">
        <v>0</v>
      </c>
      <c r="H30" s="38">
        <v>0</v>
      </c>
      <c r="I30" s="38">
        <v>0</v>
      </c>
    </row>
    <row r="31" spans="1:9" ht="24.75" customHeight="1">
      <c r="A31" s="37" t="s">
        <v>145</v>
      </c>
      <c r="B31" s="148">
        <f>C31+D31+E31</f>
        <v>215312319.38</v>
      </c>
      <c r="C31" s="148">
        <f>C30+C29+C28</f>
        <v>106392967.89999999</v>
      </c>
      <c r="D31" s="148">
        <f>D28+D29+D30</f>
        <v>108919351.48</v>
      </c>
      <c r="E31" s="148">
        <f>E30+E29+E28</f>
        <v>0</v>
      </c>
      <c r="F31" s="148">
        <f>G31+H31+I31</f>
        <v>245477620.42000002</v>
      </c>
      <c r="G31" s="148">
        <f>G28+G29+G30</f>
        <v>125919181.27</v>
      </c>
      <c r="H31" s="148">
        <f>H28+H29+H30</f>
        <v>119558439.15000001</v>
      </c>
      <c r="I31" s="148">
        <f>I29+I30+I28</f>
        <v>0</v>
      </c>
    </row>
    <row r="32" spans="1:9" ht="24.75" customHeight="1">
      <c r="A32" s="37" t="s">
        <v>146</v>
      </c>
      <c r="B32" s="148">
        <f>C32+D32+E32</f>
        <v>43073620.359999999</v>
      </c>
      <c r="C32" s="148">
        <f>C16-C31</f>
        <v>39934843.820000008</v>
      </c>
      <c r="D32" s="148">
        <f>D16-D31</f>
        <v>3138776.5399999917</v>
      </c>
      <c r="E32" s="148">
        <f>E16-E31</f>
        <v>0</v>
      </c>
      <c r="F32" s="148">
        <f>G32+H32+I32</f>
        <v>33850488.409999996</v>
      </c>
      <c r="G32" s="148">
        <f>G16-G31</f>
        <v>26979317.660000011</v>
      </c>
      <c r="H32" s="148">
        <f>H16-H31</f>
        <v>6871170.7499999851</v>
      </c>
      <c r="I32" s="148">
        <f>I16-I31</f>
        <v>0</v>
      </c>
    </row>
    <row r="33" spans="1:9" ht="24.75" customHeight="1">
      <c r="A33" s="37" t="s">
        <v>147</v>
      </c>
      <c r="B33" s="148">
        <f>C33+D33+E33</f>
        <v>245321645.48000002</v>
      </c>
      <c r="C33" s="148">
        <f>C17+C32</f>
        <v>160080740.49000001</v>
      </c>
      <c r="D33" s="148">
        <f>D17+D32</f>
        <v>85240904.989999995</v>
      </c>
      <c r="E33" s="148">
        <f>E17+E32</f>
        <v>0</v>
      </c>
      <c r="F33" s="148">
        <f>G33+H33+I33</f>
        <v>279172133.88999999</v>
      </c>
      <c r="G33" s="148">
        <f>G17+G32</f>
        <v>187060058.15000004</v>
      </c>
      <c r="H33" s="148">
        <f>H17+H32</f>
        <v>92112075.73999998</v>
      </c>
      <c r="I33" s="148">
        <f>I17+I32</f>
        <v>0</v>
      </c>
    </row>
    <row r="34" spans="1:9" ht="24.75" customHeight="1">
      <c r="A34" s="34" t="s">
        <v>115</v>
      </c>
      <c r="B34" s="148">
        <f>C34+D34+E34</f>
        <v>460633964.86000001</v>
      </c>
      <c r="C34" s="148">
        <f>C33+C31</f>
        <v>266473708.38999999</v>
      </c>
      <c r="D34" s="148">
        <f>D33+D31</f>
        <v>194160256.47</v>
      </c>
      <c r="E34" s="148">
        <f>E33+E31</f>
        <v>0</v>
      </c>
      <c r="F34" s="148">
        <f>G34+H34+I34</f>
        <v>524649754.31</v>
      </c>
      <c r="G34" s="148">
        <f>G31+G33</f>
        <v>312979239.42000002</v>
      </c>
      <c r="H34" s="148">
        <f>H33+H31</f>
        <v>211670514.88999999</v>
      </c>
      <c r="I34" s="148">
        <f>I33+I31</f>
        <v>0</v>
      </c>
    </row>
    <row r="35" spans="1:9" ht="16.5" customHeight="1">
      <c r="A35" s="10"/>
      <c r="B35" s="2"/>
      <c r="C35" s="2"/>
      <c r="D35" s="2"/>
      <c r="E35" s="2"/>
      <c r="F35" s="2"/>
      <c r="G35" s="2"/>
      <c r="H35" s="2"/>
      <c r="I35" s="120" t="s">
        <v>169</v>
      </c>
    </row>
  </sheetData>
  <mergeCells count="8">
    <mergeCell ref="A19:A20"/>
    <mergeCell ref="B19:E19"/>
    <mergeCell ref="F19:I19"/>
    <mergeCell ref="A1:I1"/>
    <mergeCell ref="H2:I2"/>
    <mergeCell ref="A4:A5"/>
    <mergeCell ref="B4:E4"/>
    <mergeCell ref="F4:I4"/>
  </mergeCells>
  <phoneticPr fontId="23" type="noConversion"/>
  <printOptions horizontalCentered="1"/>
  <pageMargins left="0.68" right="0.39370078740157499" top="0.2" bottom="0.2" header="0.51180999999999999" footer="0.22"/>
  <pageSetup paperSize="9" scale="64" pageOrder="overThenDown" orientation="landscape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showGridLines="0" topLeftCell="A16" zoomScaleNormal="100" zoomScalePageLayoutView="60" workbookViewId="0">
      <pane activePane="bottomRight" state="frozen"/>
      <selection activeCell="B5" sqref="B5"/>
    </sheetView>
  </sheetViews>
  <sheetFormatPr defaultColWidth="8" defaultRowHeight="14.25"/>
  <cols>
    <col min="1" max="1" width="26.125" style="1" customWidth="1"/>
    <col min="2" max="9" width="17.875" style="1" customWidth="1"/>
  </cols>
  <sheetData>
    <row r="1" spans="1:9" ht="31.5" customHeight="1">
      <c r="A1" s="263" t="s">
        <v>170</v>
      </c>
      <c r="B1" s="263"/>
      <c r="C1" s="263"/>
      <c r="D1" s="263"/>
      <c r="E1" s="263"/>
      <c r="F1" s="263"/>
      <c r="G1" s="263"/>
      <c r="H1" s="263"/>
      <c r="I1" s="263"/>
    </row>
    <row r="2" spans="1:9" ht="15" hidden="1" customHeight="1">
      <c r="A2" s="182"/>
      <c r="B2" s="183"/>
      <c r="C2" s="183"/>
      <c r="D2" s="183"/>
      <c r="E2" s="183"/>
      <c r="F2" s="182"/>
      <c r="G2" s="288" t="s">
        <v>39</v>
      </c>
      <c r="H2" s="288"/>
      <c r="I2" s="288"/>
    </row>
    <row r="3" spans="1:9" ht="15" customHeight="1">
      <c r="A3" s="184" t="s">
        <v>53</v>
      </c>
      <c r="B3" s="184"/>
      <c r="C3" s="184"/>
      <c r="D3" s="184"/>
      <c r="E3" s="184"/>
      <c r="F3" s="184"/>
      <c r="G3" s="96"/>
      <c r="H3" s="185"/>
      <c r="I3" s="185" t="s">
        <v>54</v>
      </c>
    </row>
    <row r="4" spans="1:9" ht="24.75" customHeight="1">
      <c r="A4" s="286" t="s">
        <v>55</v>
      </c>
      <c r="B4" s="286" t="s">
        <v>84</v>
      </c>
      <c r="C4" s="286"/>
      <c r="D4" s="286"/>
      <c r="E4" s="286"/>
      <c r="F4" s="286" t="s">
        <v>85</v>
      </c>
      <c r="G4" s="286"/>
      <c r="H4" s="286"/>
      <c r="I4" s="286"/>
    </row>
    <row r="5" spans="1:9" ht="24.75" customHeight="1">
      <c r="A5" s="286"/>
      <c r="B5" s="142" t="s">
        <v>56</v>
      </c>
      <c r="C5" s="146" t="s">
        <v>171</v>
      </c>
      <c r="D5" s="146" t="s">
        <v>172</v>
      </c>
      <c r="E5" s="146" t="s">
        <v>173</v>
      </c>
      <c r="F5" s="142" t="s">
        <v>56</v>
      </c>
      <c r="G5" s="146" t="s">
        <v>171</v>
      </c>
      <c r="H5" s="146" t="s">
        <v>172</v>
      </c>
      <c r="I5" s="146" t="s">
        <v>173</v>
      </c>
    </row>
    <row r="6" spans="1:9" ht="22.5" customHeight="1">
      <c r="A6" s="186" t="s">
        <v>174</v>
      </c>
      <c r="B6" s="148">
        <f t="shared" ref="B6:B20" si="0">C6+D6+E6</f>
        <v>109130940</v>
      </c>
      <c r="C6" s="167">
        <v>0</v>
      </c>
      <c r="D6" s="167">
        <v>0</v>
      </c>
      <c r="E6" s="38">
        <v>109130940</v>
      </c>
      <c r="F6" s="148">
        <f t="shared" ref="F6:F20" si="1">G6+H6+I6</f>
        <v>151965000</v>
      </c>
      <c r="G6" s="167">
        <v>0</v>
      </c>
      <c r="H6" s="167">
        <v>0</v>
      </c>
      <c r="I6" s="167">
        <v>151965000</v>
      </c>
    </row>
    <row r="7" spans="1:9" ht="22.5" customHeight="1">
      <c r="A7" s="186" t="s">
        <v>175</v>
      </c>
      <c r="B7" s="148">
        <f t="shared" si="0"/>
        <v>104031720</v>
      </c>
      <c r="C7" s="167">
        <v>0</v>
      </c>
      <c r="D7" s="167">
        <v>0</v>
      </c>
      <c r="E7" s="38">
        <v>104031720</v>
      </c>
      <c r="F7" s="148">
        <f t="shared" si="1"/>
        <v>144896250</v>
      </c>
      <c r="G7" s="167">
        <v>0</v>
      </c>
      <c r="H7" s="167">
        <v>0</v>
      </c>
      <c r="I7" s="167">
        <v>144896250</v>
      </c>
    </row>
    <row r="8" spans="1:9" ht="22.5" customHeight="1">
      <c r="A8" s="186" t="s">
        <v>176</v>
      </c>
      <c r="B8" s="148">
        <f t="shared" si="0"/>
        <v>0</v>
      </c>
      <c r="C8" s="167">
        <v>0</v>
      </c>
      <c r="D8" s="167">
        <v>0</v>
      </c>
      <c r="E8" s="38">
        <v>0</v>
      </c>
      <c r="F8" s="148">
        <f t="shared" si="1"/>
        <v>0</v>
      </c>
      <c r="G8" s="167">
        <v>0</v>
      </c>
      <c r="H8" s="167">
        <v>0</v>
      </c>
      <c r="I8" s="167">
        <v>0</v>
      </c>
    </row>
    <row r="9" spans="1:9" ht="22.5" customHeight="1">
      <c r="A9" s="186" t="s">
        <v>177</v>
      </c>
      <c r="B9" s="148">
        <f t="shared" si="0"/>
        <v>5099220</v>
      </c>
      <c r="C9" s="167">
        <v>0</v>
      </c>
      <c r="D9" s="167">
        <v>0</v>
      </c>
      <c r="E9" s="38">
        <v>5099220</v>
      </c>
      <c r="F9" s="148">
        <f t="shared" si="1"/>
        <v>7068750</v>
      </c>
      <c r="G9" s="167">
        <v>0</v>
      </c>
      <c r="H9" s="167">
        <v>0</v>
      </c>
      <c r="I9" s="167">
        <v>7068750</v>
      </c>
    </row>
    <row r="10" spans="1:9" ht="22.5" customHeight="1">
      <c r="A10" s="186" t="s">
        <v>178</v>
      </c>
      <c r="B10" s="148">
        <f t="shared" si="0"/>
        <v>0</v>
      </c>
      <c r="C10" s="167">
        <v>0</v>
      </c>
      <c r="D10" s="167">
        <v>0</v>
      </c>
      <c r="E10" s="51">
        <v>0</v>
      </c>
      <c r="F10" s="148">
        <f t="shared" si="1"/>
        <v>0</v>
      </c>
      <c r="G10" s="167">
        <v>0</v>
      </c>
      <c r="H10" s="167">
        <v>0</v>
      </c>
      <c r="I10" s="167">
        <v>0</v>
      </c>
    </row>
    <row r="11" spans="1:9" ht="22.5" customHeight="1">
      <c r="A11" s="186" t="s">
        <v>88</v>
      </c>
      <c r="B11" s="148">
        <f t="shared" si="0"/>
        <v>3042181.68</v>
      </c>
      <c r="C11" s="167">
        <v>0</v>
      </c>
      <c r="D11" s="167">
        <v>0</v>
      </c>
      <c r="E11" s="54">
        <v>3042181.68</v>
      </c>
      <c r="F11" s="148">
        <f t="shared" si="1"/>
        <v>3500000</v>
      </c>
      <c r="G11" s="167">
        <v>0</v>
      </c>
      <c r="H11" s="167">
        <v>0</v>
      </c>
      <c r="I11" s="167">
        <v>3500000</v>
      </c>
    </row>
    <row r="12" spans="1:9" ht="22.5" customHeight="1">
      <c r="A12" s="186" t="s">
        <v>90</v>
      </c>
      <c r="B12" s="148">
        <f t="shared" si="0"/>
        <v>288976743.54000002</v>
      </c>
      <c r="C12" s="167">
        <v>0</v>
      </c>
      <c r="D12" s="167">
        <v>0</v>
      </c>
      <c r="E12" s="38">
        <v>288976743.54000002</v>
      </c>
      <c r="F12" s="148">
        <f t="shared" si="1"/>
        <v>316087200</v>
      </c>
      <c r="G12" s="167">
        <v>0</v>
      </c>
      <c r="H12" s="167">
        <v>0</v>
      </c>
      <c r="I12" s="167">
        <v>316087200</v>
      </c>
    </row>
    <row r="13" spans="1:9" ht="22.5" customHeight="1">
      <c r="A13" s="186" t="s">
        <v>179</v>
      </c>
      <c r="B13" s="148">
        <f t="shared" si="0"/>
        <v>288860176</v>
      </c>
      <c r="C13" s="167">
        <v>0</v>
      </c>
      <c r="D13" s="167">
        <v>0</v>
      </c>
      <c r="E13" s="51">
        <v>288860176</v>
      </c>
      <c r="F13" s="148">
        <f t="shared" si="1"/>
        <v>316087200</v>
      </c>
      <c r="G13" s="167">
        <v>0</v>
      </c>
      <c r="H13" s="167">
        <v>0</v>
      </c>
      <c r="I13" s="167">
        <v>316087200</v>
      </c>
    </row>
    <row r="14" spans="1:9" ht="22.5" customHeight="1">
      <c r="A14" s="186" t="s">
        <v>157</v>
      </c>
      <c r="B14" s="148">
        <f t="shared" si="0"/>
        <v>678649.73</v>
      </c>
      <c r="C14" s="167">
        <v>0</v>
      </c>
      <c r="D14" s="167">
        <v>0</v>
      </c>
      <c r="E14" s="227">
        <v>678649.73</v>
      </c>
      <c r="F14" s="148">
        <f t="shared" si="1"/>
        <v>0</v>
      </c>
      <c r="G14" s="167">
        <v>0</v>
      </c>
      <c r="H14" s="167">
        <v>0</v>
      </c>
      <c r="I14" s="167">
        <v>0</v>
      </c>
    </row>
    <row r="15" spans="1:9" ht="22.5" customHeight="1">
      <c r="A15" s="186" t="s">
        <v>180</v>
      </c>
      <c r="B15" s="148">
        <f t="shared" si="0"/>
        <v>401828514.95000005</v>
      </c>
      <c r="C15" s="148">
        <f>C6+C11+C12+C14</f>
        <v>0</v>
      </c>
      <c r="D15" s="148">
        <f>D6+D11+D12+D14</f>
        <v>0</v>
      </c>
      <c r="E15" s="148">
        <f>E6+E11+E12+E14</f>
        <v>401828514.95000005</v>
      </c>
      <c r="F15" s="148">
        <f t="shared" si="1"/>
        <v>471552200</v>
      </c>
      <c r="G15" s="148">
        <f>G6+G11+G12+G14</f>
        <v>0</v>
      </c>
      <c r="H15" s="148">
        <f>H6+H11+H12+H14</f>
        <v>0</v>
      </c>
      <c r="I15" s="148">
        <f>I6+I11+I12+I14</f>
        <v>471552200</v>
      </c>
    </row>
    <row r="16" spans="1:9" ht="22.5" customHeight="1">
      <c r="A16" s="186" t="s">
        <v>181</v>
      </c>
      <c r="B16" s="148">
        <f t="shared" si="0"/>
        <v>0</v>
      </c>
      <c r="C16" s="167">
        <v>0</v>
      </c>
      <c r="D16" s="167">
        <v>0</v>
      </c>
      <c r="E16" s="167">
        <v>0</v>
      </c>
      <c r="F16" s="148">
        <f t="shared" si="1"/>
        <v>0</v>
      </c>
      <c r="G16" s="167">
        <v>0</v>
      </c>
      <c r="H16" s="167">
        <v>0</v>
      </c>
      <c r="I16" s="167">
        <v>0</v>
      </c>
    </row>
    <row r="17" spans="1:9" ht="22.5" customHeight="1">
      <c r="A17" s="186" t="s">
        <v>182</v>
      </c>
      <c r="B17" s="148">
        <f t="shared" si="0"/>
        <v>0</v>
      </c>
      <c r="C17" s="167">
        <v>0</v>
      </c>
      <c r="D17" s="167">
        <v>0</v>
      </c>
      <c r="E17" s="167">
        <v>0</v>
      </c>
      <c r="F17" s="148">
        <f t="shared" si="1"/>
        <v>0</v>
      </c>
      <c r="G17" s="167">
        <v>0</v>
      </c>
      <c r="H17" s="167">
        <v>0</v>
      </c>
      <c r="I17" s="167">
        <v>0</v>
      </c>
    </row>
    <row r="18" spans="1:9" ht="22.5" customHeight="1">
      <c r="A18" s="186" t="s">
        <v>183</v>
      </c>
      <c r="B18" s="148">
        <f t="shared" si="0"/>
        <v>401828514.95000005</v>
      </c>
      <c r="C18" s="148">
        <f>C15+C16+C17</f>
        <v>0</v>
      </c>
      <c r="D18" s="148">
        <f>D15+D16+D17</f>
        <v>0</v>
      </c>
      <c r="E18" s="148">
        <f>E15+E16+E17</f>
        <v>401828514.95000005</v>
      </c>
      <c r="F18" s="148">
        <f t="shared" si="1"/>
        <v>471552200</v>
      </c>
      <c r="G18" s="148">
        <f>G15+G16+G17</f>
        <v>0</v>
      </c>
      <c r="H18" s="148">
        <f>H15+H16+H17</f>
        <v>0</v>
      </c>
      <c r="I18" s="148">
        <f>I15+I16+I17</f>
        <v>471552200</v>
      </c>
    </row>
    <row r="19" spans="1:9" ht="22.5" customHeight="1">
      <c r="A19" s="186" t="s">
        <v>184</v>
      </c>
      <c r="B19" s="148">
        <f t="shared" si="0"/>
        <v>256070734.22999999</v>
      </c>
      <c r="C19" s="167">
        <v>0</v>
      </c>
      <c r="D19" s="167">
        <v>0</v>
      </c>
      <c r="E19" s="167">
        <v>256070734.22999999</v>
      </c>
      <c r="F19" s="148">
        <f t="shared" si="1"/>
        <v>303683094.84000003</v>
      </c>
      <c r="G19" s="148">
        <f>C33</f>
        <v>0</v>
      </c>
      <c r="H19" s="148">
        <f>D33</f>
        <v>0</v>
      </c>
      <c r="I19" s="148">
        <f>E33</f>
        <v>303683094.84000003</v>
      </c>
    </row>
    <row r="20" spans="1:9" ht="22.5" customHeight="1">
      <c r="A20" s="187" t="s">
        <v>115</v>
      </c>
      <c r="B20" s="148">
        <f t="shared" si="0"/>
        <v>657899249.18000007</v>
      </c>
      <c r="C20" s="148">
        <f>C18+C19</f>
        <v>0</v>
      </c>
      <c r="D20" s="148">
        <f>D18+D19</f>
        <v>0</v>
      </c>
      <c r="E20" s="148">
        <f>E18+E19</f>
        <v>657899249.18000007</v>
      </c>
      <c r="F20" s="148">
        <f t="shared" si="1"/>
        <v>775235294.84000003</v>
      </c>
      <c r="G20" s="148">
        <f>G18+G19</f>
        <v>0</v>
      </c>
      <c r="H20" s="148">
        <f>H18+H19</f>
        <v>0</v>
      </c>
      <c r="I20" s="148">
        <f>I18+I19</f>
        <v>775235294.84000003</v>
      </c>
    </row>
    <row r="21" spans="1:9" ht="21.75" customHeight="1">
      <c r="A21" s="286" t="s">
        <v>55</v>
      </c>
      <c r="B21" s="287" t="s">
        <v>84</v>
      </c>
      <c r="C21" s="286"/>
      <c r="D21" s="286"/>
      <c r="E21" s="286"/>
      <c r="F21" s="287" t="s">
        <v>85</v>
      </c>
      <c r="G21" s="286"/>
      <c r="H21" s="286"/>
      <c r="I21" s="286"/>
    </row>
    <row r="22" spans="1:9" ht="21.75" customHeight="1">
      <c r="A22" s="286"/>
      <c r="B22" s="155" t="s">
        <v>56</v>
      </c>
      <c r="C22" s="188" t="s">
        <v>171</v>
      </c>
      <c r="D22" s="188" t="s">
        <v>172</v>
      </c>
      <c r="E22" s="188" t="s">
        <v>173</v>
      </c>
      <c r="F22" s="155" t="s">
        <v>56</v>
      </c>
      <c r="G22" s="188" t="s">
        <v>171</v>
      </c>
      <c r="H22" s="188" t="s">
        <v>172</v>
      </c>
      <c r="I22" s="188" t="s">
        <v>173</v>
      </c>
    </row>
    <row r="23" spans="1:9" ht="22.5" customHeight="1">
      <c r="A23" s="186" t="s">
        <v>164</v>
      </c>
      <c r="B23" s="148">
        <f t="shared" ref="B23:B34" si="2">C23+D23+E23</f>
        <v>302642894.40000004</v>
      </c>
      <c r="C23" s="167">
        <v>0</v>
      </c>
      <c r="D23" s="167">
        <v>0</v>
      </c>
      <c r="E23" s="154">
        <f>E24+E25</f>
        <v>302642894.40000004</v>
      </c>
      <c r="F23" s="148">
        <f t="shared" ref="F23:F34" si="3">G23+H23+I23</f>
        <v>341183845.48000002</v>
      </c>
      <c r="G23" s="167">
        <v>0</v>
      </c>
      <c r="H23" s="167">
        <v>0</v>
      </c>
      <c r="I23" s="167">
        <v>341183845.48000002</v>
      </c>
    </row>
    <row r="24" spans="1:9" ht="22.5" customHeight="1">
      <c r="A24" s="186" t="s">
        <v>185</v>
      </c>
      <c r="B24" s="148">
        <f t="shared" si="2"/>
        <v>270345101.92000002</v>
      </c>
      <c r="C24" s="167">
        <v>0</v>
      </c>
      <c r="D24" s="167">
        <v>0</v>
      </c>
      <c r="E24" s="38">
        <v>270345101.92000002</v>
      </c>
      <c r="F24" s="148">
        <f t="shared" si="3"/>
        <v>310371445.62</v>
      </c>
      <c r="G24" s="167">
        <v>0</v>
      </c>
      <c r="H24" s="167">
        <v>0</v>
      </c>
      <c r="I24" s="167">
        <v>310371445.62</v>
      </c>
    </row>
    <row r="25" spans="1:9" ht="22.5" customHeight="1">
      <c r="A25" s="186" t="s">
        <v>186</v>
      </c>
      <c r="B25" s="148">
        <f t="shared" si="2"/>
        <v>32297792.48</v>
      </c>
      <c r="C25" s="167">
        <v>0</v>
      </c>
      <c r="D25" s="167">
        <v>0</v>
      </c>
      <c r="E25" s="38">
        <v>32297792.48</v>
      </c>
      <c r="F25" s="148">
        <f t="shared" si="3"/>
        <v>30812399.859999999</v>
      </c>
      <c r="G25" s="167">
        <v>0</v>
      </c>
      <c r="H25" s="167">
        <v>0</v>
      </c>
      <c r="I25" s="167">
        <v>30812399.859999999</v>
      </c>
    </row>
    <row r="26" spans="1:9" ht="22.5" customHeight="1">
      <c r="A26" s="186" t="s">
        <v>187</v>
      </c>
      <c r="B26" s="148">
        <f t="shared" si="2"/>
        <v>30566814.940000001</v>
      </c>
      <c r="C26" s="167">
        <v>0</v>
      </c>
      <c r="D26" s="167">
        <v>0</v>
      </c>
      <c r="E26" s="38">
        <v>30566814.940000001</v>
      </c>
      <c r="F26" s="148">
        <f t="shared" si="3"/>
        <v>18235800</v>
      </c>
      <c r="G26" s="167">
        <v>0</v>
      </c>
      <c r="H26" s="167">
        <v>0</v>
      </c>
      <c r="I26" s="167">
        <v>18235800</v>
      </c>
    </row>
    <row r="27" spans="1:9" ht="22.5" customHeight="1">
      <c r="A27" s="186" t="s">
        <v>188</v>
      </c>
      <c r="B27" s="148">
        <f t="shared" si="2"/>
        <v>21006445</v>
      </c>
      <c r="C27" s="167">
        <v>0</v>
      </c>
      <c r="D27" s="167">
        <v>0</v>
      </c>
      <c r="E27" s="51">
        <v>21006445</v>
      </c>
      <c r="F27" s="148">
        <f t="shared" si="3"/>
        <v>21275030</v>
      </c>
      <c r="G27" s="167">
        <v>0</v>
      </c>
      <c r="H27" s="167">
        <v>0</v>
      </c>
      <c r="I27" s="167">
        <v>21275030</v>
      </c>
    </row>
    <row r="28" spans="1:9" ht="22.5" customHeight="1">
      <c r="A28" s="186" t="s">
        <v>142</v>
      </c>
      <c r="B28" s="148">
        <f t="shared" si="2"/>
        <v>354216154.34000003</v>
      </c>
      <c r="C28" s="148">
        <f>C23+C26+C27</f>
        <v>0</v>
      </c>
      <c r="D28" s="148">
        <f>D23+D26+D27</f>
        <v>0</v>
      </c>
      <c r="E28" s="148">
        <f>E23+E26+E27</f>
        <v>354216154.34000003</v>
      </c>
      <c r="F28" s="148">
        <f t="shared" si="3"/>
        <v>380694675.48000002</v>
      </c>
      <c r="G28" s="148">
        <f>G23+G26+G27</f>
        <v>0</v>
      </c>
      <c r="H28" s="148">
        <f>H23+H26+H27</f>
        <v>0</v>
      </c>
      <c r="I28" s="148">
        <f>I23+I26+I27</f>
        <v>380694675.48000002</v>
      </c>
    </row>
    <row r="29" spans="1:9" ht="22.5" customHeight="1">
      <c r="A29" s="186" t="s">
        <v>143</v>
      </c>
      <c r="B29" s="148">
        <f t="shared" si="2"/>
        <v>0</v>
      </c>
      <c r="C29" s="167">
        <v>0</v>
      </c>
      <c r="D29" s="167">
        <v>0</v>
      </c>
      <c r="E29" s="167">
        <v>0</v>
      </c>
      <c r="F29" s="148">
        <f t="shared" si="3"/>
        <v>0</v>
      </c>
      <c r="G29" s="167">
        <v>0</v>
      </c>
      <c r="H29" s="167">
        <v>0</v>
      </c>
      <c r="I29" s="167">
        <v>0</v>
      </c>
    </row>
    <row r="30" spans="1:9" ht="22.5" customHeight="1">
      <c r="A30" s="186" t="s">
        <v>144</v>
      </c>
      <c r="B30" s="148">
        <f t="shared" si="2"/>
        <v>0</v>
      </c>
      <c r="C30" s="167">
        <v>0</v>
      </c>
      <c r="D30" s="167">
        <v>0</v>
      </c>
      <c r="E30" s="167">
        <v>0</v>
      </c>
      <c r="F30" s="148">
        <f t="shared" si="3"/>
        <v>0</v>
      </c>
      <c r="G30" s="167">
        <v>0</v>
      </c>
      <c r="H30" s="167">
        <v>0</v>
      </c>
      <c r="I30" s="167">
        <v>0</v>
      </c>
    </row>
    <row r="31" spans="1:9" ht="22.5" customHeight="1">
      <c r="A31" s="186" t="s">
        <v>145</v>
      </c>
      <c r="B31" s="148">
        <f t="shared" si="2"/>
        <v>354216154.34000003</v>
      </c>
      <c r="C31" s="148">
        <f>C28+C29+C30</f>
        <v>0</v>
      </c>
      <c r="D31" s="148">
        <f>D28+D29+D30</f>
        <v>0</v>
      </c>
      <c r="E31" s="148">
        <f>E28+E29+E30</f>
        <v>354216154.34000003</v>
      </c>
      <c r="F31" s="148">
        <f t="shared" si="3"/>
        <v>380694675.48000002</v>
      </c>
      <c r="G31" s="148">
        <f>G28+G29+G30</f>
        <v>0</v>
      </c>
      <c r="H31" s="148">
        <f>H28+H29+H30</f>
        <v>0</v>
      </c>
      <c r="I31" s="148">
        <f>I28+I29+I30</f>
        <v>380694675.48000002</v>
      </c>
    </row>
    <row r="32" spans="1:9" ht="22.5" customHeight="1">
      <c r="A32" s="186" t="s">
        <v>146</v>
      </c>
      <c r="B32" s="148">
        <f t="shared" si="2"/>
        <v>47612360.610000014</v>
      </c>
      <c r="C32" s="148">
        <f>C18-C31</f>
        <v>0</v>
      </c>
      <c r="D32" s="148">
        <f>D18-D31</f>
        <v>0</v>
      </c>
      <c r="E32" s="148">
        <f>E18-E31</f>
        <v>47612360.610000014</v>
      </c>
      <c r="F32" s="148">
        <f t="shared" si="3"/>
        <v>90857524.519999981</v>
      </c>
      <c r="G32" s="148">
        <f>G18-G31</f>
        <v>0</v>
      </c>
      <c r="H32" s="148">
        <f>H18-H31</f>
        <v>0</v>
      </c>
      <c r="I32" s="148">
        <f>I18-I31</f>
        <v>90857524.519999981</v>
      </c>
    </row>
    <row r="33" spans="1:9" ht="22.5" customHeight="1">
      <c r="A33" s="189" t="s">
        <v>147</v>
      </c>
      <c r="B33" s="148">
        <f t="shared" si="2"/>
        <v>303683094.84000003</v>
      </c>
      <c r="C33" s="148">
        <f>C19+C32</f>
        <v>0</v>
      </c>
      <c r="D33" s="148">
        <f>D19+D32</f>
        <v>0</v>
      </c>
      <c r="E33" s="148">
        <f>E19+E32</f>
        <v>303683094.84000003</v>
      </c>
      <c r="F33" s="148">
        <f t="shared" si="3"/>
        <v>394540619.36000001</v>
      </c>
      <c r="G33" s="148">
        <f>G19+G32</f>
        <v>0</v>
      </c>
      <c r="H33" s="148">
        <f>H19+H32</f>
        <v>0</v>
      </c>
      <c r="I33" s="148">
        <f>I19+I32</f>
        <v>394540619.36000001</v>
      </c>
    </row>
    <row r="34" spans="1:9" ht="22.5" customHeight="1">
      <c r="A34" s="190" t="s">
        <v>115</v>
      </c>
      <c r="B34" s="160">
        <f t="shared" si="2"/>
        <v>657899249.18000007</v>
      </c>
      <c r="C34" s="160">
        <f>C31+C33</f>
        <v>0</v>
      </c>
      <c r="D34" s="160">
        <f>D31+D33</f>
        <v>0</v>
      </c>
      <c r="E34" s="160">
        <f>E31+E33</f>
        <v>657899249.18000007</v>
      </c>
      <c r="F34" s="160">
        <f t="shared" si="3"/>
        <v>775235294.84000003</v>
      </c>
      <c r="G34" s="160">
        <f>G31+G33</f>
        <v>0</v>
      </c>
      <c r="H34" s="160">
        <f>H31+H33</f>
        <v>0</v>
      </c>
      <c r="I34" s="160">
        <f>I31+I33</f>
        <v>775235294.84000003</v>
      </c>
    </row>
    <row r="35" spans="1:9" ht="15" customHeight="1">
      <c r="A35" s="191"/>
      <c r="B35" s="97"/>
      <c r="C35" s="97"/>
      <c r="D35" s="97"/>
      <c r="E35" s="97"/>
      <c r="F35" s="97"/>
      <c r="G35" s="97"/>
      <c r="H35" s="97"/>
      <c r="I35" s="157" t="s">
        <v>189</v>
      </c>
    </row>
  </sheetData>
  <mergeCells count="8">
    <mergeCell ref="A21:A22"/>
    <mergeCell ref="B21:E21"/>
    <mergeCell ref="F21:I21"/>
    <mergeCell ref="A1:I1"/>
    <mergeCell ref="G2:I2"/>
    <mergeCell ref="A4:A5"/>
    <mergeCell ref="B4:E4"/>
    <mergeCell ref="F4:I4"/>
  </mergeCells>
  <phoneticPr fontId="23" type="noConversion"/>
  <printOptions horizontalCentered="1"/>
  <pageMargins left="0.83" right="0.39370078740157499" top="0.48" bottom="0.32" header="0.27" footer="0.2"/>
  <pageSetup paperSize="9" scale="70" pageOrder="overThenDown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社保基金预算封面</vt:lpstr>
      <vt:lpstr>编制单位封面</vt:lpstr>
      <vt:lpstr>预算目录</vt:lpstr>
      <vt:lpstr>预算总表</vt:lpstr>
      <vt:lpstr>企业职工基本养老预算表</vt:lpstr>
      <vt:lpstr>城乡居民基本养老预算表</vt:lpstr>
      <vt:lpstr>机关事业单位基本养老预算表</vt:lpstr>
      <vt:lpstr>职工基本医疗预算表</vt:lpstr>
      <vt:lpstr>城乡居民基本医疗预算表</vt:lpstr>
      <vt:lpstr>工伤预算表</vt:lpstr>
      <vt:lpstr>失业预算表</vt:lpstr>
      <vt:lpstr>生育预算表</vt:lpstr>
      <vt:lpstr>基本养老基础资料表</vt:lpstr>
      <vt:lpstr>基本医疗基础资料表</vt:lpstr>
      <vt:lpstr>失业工伤生育基础资料表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gg</cp:lastModifiedBy>
  <cp:lastPrinted>2019-03-12T07:38:42Z</cp:lastPrinted>
  <dcterms:created xsi:type="dcterms:W3CDTF">2019-02-18T10:58:17Z</dcterms:created>
  <dcterms:modified xsi:type="dcterms:W3CDTF">2019-03-18T06:09:32Z</dcterms:modified>
</cp:coreProperties>
</file>